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0" windowWidth="12960" windowHeight="2370" activeTab="2"/>
  </bookViews>
  <sheets>
    <sheet name="Stats générales" sheetId="1" r:id="rId1"/>
    <sheet name="Les meilleurs" sheetId="2" r:id="rId2"/>
    <sheet name="Équipes" sheetId="3" r:id="rId3"/>
    <sheet name="Feuil1" sheetId="4" r:id="rId4"/>
  </sheets>
  <definedNames>
    <definedName name="_xlnm._FilterDatabase" localSheetId="0" hidden="1">'Stats générales'!#REF!</definedName>
    <definedName name="_xlnm.Print_Titles" localSheetId="1">'Les meilleurs'!$1:$1</definedName>
    <definedName name="_xlnm.Print_Titles" localSheetId="0">'Stats générales'!$1:$1</definedName>
    <definedName name="_xlnm.Print_Area" localSheetId="2">Équipes!$A$1:$O$53</definedName>
    <definedName name="_xlnm.Print_Area" localSheetId="1">'Les meilleurs'!$A$1:$K$91</definedName>
    <definedName name="_xlnm.Print_Area" localSheetId="0">'Stats générales'!#REF!</definedName>
  </definedNames>
  <calcPr calcId="125725"/>
</workbook>
</file>

<file path=xl/calcChain.xml><?xml version="1.0" encoding="utf-8"?>
<calcChain xmlns="http://schemas.openxmlformats.org/spreadsheetml/2006/main">
  <c r="N44" i="1"/>
  <c r="O44"/>
  <c r="P44"/>
  <c r="M44"/>
  <c r="N68"/>
  <c r="O68" s="1"/>
  <c r="M68"/>
  <c r="P68"/>
  <c r="P47"/>
  <c r="N47"/>
  <c r="O47" s="1"/>
  <c r="M47"/>
  <c r="P42"/>
  <c r="N42"/>
  <c r="O42" s="1"/>
  <c r="M42"/>
  <c r="P141"/>
  <c r="N141"/>
  <c r="O141" s="1"/>
  <c r="P140"/>
  <c r="N140"/>
  <c r="O140" s="1"/>
  <c r="M141"/>
  <c r="M140"/>
  <c r="P115"/>
  <c r="N115"/>
  <c r="O115" s="1"/>
  <c r="M115"/>
  <c r="P70"/>
  <c r="M70"/>
  <c r="N70"/>
  <c r="O70" s="1"/>
  <c r="N45"/>
  <c r="O45" s="1"/>
  <c r="M45"/>
  <c r="P45"/>
  <c r="P117"/>
  <c r="N117"/>
  <c r="O117" s="1"/>
  <c r="M117"/>
  <c r="P116"/>
  <c r="O116"/>
  <c r="N116"/>
  <c r="M116"/>
  <c r="N69"/>
  <c r="O69" s="1"/>
  <c r="M69"/>
  <c r="P69"/>
  <c r="N46"/>
  <c r="O46" s="1"/>
  <c r="M46"/>
  <c r="P46"/>
  <c r="N143"/>
  <c r="O143" s="1"/>
  <c r="P143"/>
  <c r="M143"/>
  <c r="N18"/>
  <c r="O18" s="1"/>
  <c r="M18"/>
  <c r="P18"/>
  <c r="N87"/>
  <c r="O87" s="1"/>
  <c r="M87"/>
  <c r="P87"/>
  <c r="P66"/>
  <c r="P129"/>
  <c r="N129"/>
  <c r="O129" s="1"/>
  <c r="M129"/>
  <c r="P144"/>
  <c r="N144"/>
  <c r="O144" s="1"/>
  <c r="M144"/>
  <c r="P142"/>
  <c r="N142"/>
  <c r="O142" s="1"/>
  <c r="M142"/>
  <c r="N111"/>
  <c r="O111" s="1"/>
  <c r="M111"/>
  <c r="P111"/>
  <c r="N93"/>
  <c r="O93" s="1"/>
  <c r="N89"/>
  <c r="O89" s="1"/>
  <c r="M95"/>
  <c r="N95"/>
  <c r="O95" s="1"/>
  <c r="P95"/>
  <c r="M93"/>
  <c r="P93"/>
  <c r="M89"/>
  <c r="P89"/>
  <c r="N66"/>
  <c r="O66" s="1"/>
  <c r="M66"/>
  <c r="N16"/>
  <c r="O16" s="1"/>
  <c r="M16"/>
  <c r="P16"/>
  <c r="N43"/>
  <c r="O43" s="1"/>
  <c r="M43"/>
  <c r="P43"/>
  <c r="P14"/>
  <c r="N14"/>
  <c r="O14" s="1"/>
  <c r="M14"/>
  <c r="N139"/>
  <c r="O139" s="1"/>
  <c r="M139"/>
  <c r="P139"/>
  <c r="N57"/>
  <c r="O57" s="1"/>
  <c r="M57"/>
  <c r="P57"/>
  <c r="N120"/>
  <c r="O120" s="1"/>
  <c r="M120"/>
  <c r="P120"/>
  <c r="P21"/>
  <c r="O21"/>
  <c r="N21"/>
  <c r="M21"/>
  <c r="P20"/>
  <c r="O20"/>
  <c r="N20"/>
  <c r="M20"/>
  <c r="P133"/>
  <c r="N133"/>
  <c r="O133" s="1"/>
  <c r="M133"/>
  <c r="P112"/>
  <c r="N112"/>
  <c r="O112" s="1"/>
  <c r="N114"/>
  <c r="O114" s="1"/>
  <c r="M114"/>
  <c r="P114"/>
  <c r="M112"/>
  <c r="M94"/>
  <c r="P94"/>
  <c r="N94"/>
  <c r="O94" s="1"/>
  <c r="P90"/>
  <c r="N90"/>
  <c r="O90" s="1"/>
  <c r="P92"/>
  <c r="N92"/>
  <c r="O92" s="1"/>
  <c r="M90"/>
  <c r="M92"/>
  <c r="P62"/>
  <c r="N62"/>
  <c r="O62" s="1"/>
  <c r="P61"/>
  <c r="N61"/>
  <c r="O61" s="1"/>
  <c r="M61"/>
  <c r="M62"/>
  <c r="P37"/>
  <c r="N37"/>
  <c r="O37" s="1"/>
  <c r="M37"/>
  <c r="N30"/>
  <c r="O30" s="1"/>
  <c r="M30"/>
  <c r="P30"/>
  <c r="P19"/>
  <c r="N19"/>
  <c r="O19" s="1"/>
  <c r="M19"/>
  <c r="M84"/>
  <c r="N84"/>
  <c r="O84" s="1"/>
  <c r="P84"/>
  <c r="M88"/>
  <c r="N88"/>
  <c r="O88" s="1"/>
  <c r="P88"/>
  <c r="M91"/>
  <c r="N91"/>
  <c r="O91" s="1"/>
  <c r="P91"/>
  <c r="P119"/>
  <c r="N119"/>
  <c r="O119" s="1"/>
  <c r="M119"/>
  <c r="P106"/>
  <c r="N106"/>
  <c r="O106" s="1"/>
  <c r="M106"/>
  <c r="N81"/>
  <c r="O81" s="1"/>
  <c r="M81"/>
  <c r="P81"/>
  <c r="N67"/>
  <c r="O67" s="1"/>
  <c r="M67"/>
  <c r="P67"/>
  <c r="P127" l="1"/>
  <c r="N127"/>
  <c r="O127" s="1"/>
  <c r="M127"/>
  <c r="P128"/>
  <c r="N128"/>
  <c r="O128" s="1"/>
  <c r="M128"/>
  <c r="P41"/>
  <c r="M33"/>
  <c r="N33"/>
  <c r="O33" s="1"/>
  <c r="P33"/>
  <c r="N41"/>
  <c r="O41" s="1"/>
  <c r="M41"/>
  <c r="P113"/>
  <c r="N113"/>
  <c r="O113" s="1"/>
  <c r="M113"/>
  <c r="N85"/>
  <c r="O85" s="1"/>
  <c r="P85"/>
  <c r="M85"/>
  <c r="N64"/>
  <c r="O64" s="1"/>
  <c r="M64"/>
  <c r="P64"/>
  <c r="M39"/>
  <c r="M27"/>
  <c r="M29"/>
  <c r="M38"/>
  <c r="P39"/>
  <c r="N39"/>
  <c r="O39" s="1"/>
  <c r="P27"/>
  <c r="N27"/>
  <c r="O27" s="1"/>
  <c r="P29"/>
  <c r="N29"/>
  <c r="O29" s="1"/>
  <c r="P38"/>
  <c r="N38"/>
  <c r="O38" s="1"/>
  <c r="P6"/>
  <c r="N6"/>
  <c r="O6" s="1"/>
  <c r="M6"/>
  <c r="M7"/>
  <c r="N7"/>
  <c r="O7" s="1"/>
  <c r="P7"/>
  <c r="N137" l="1"/>
  <c r="O137" s="1"/>
  <c r="N138"/>
  <c r="M138"/>
  <c r="N132"/>
  <c r="M132"/>
  <c r="N136"/>
  <c r="O136" s="1"/>
  <c r="N135"/>
  <c r="M135"/>
  <c r="P134"/>
  <c r="N126"/>
  <c r="M130"/>
  <c r="K146"/>
  <c r="I146"/>
  <c r="I9" i="3" s="1"/>
  <c r="N131" i="1"/>
  <c r="O131" s="1"/>
  <c r="E146"/>
  <c r="C146"/>
  <c r="N109"/>
  <c r="O109" s="1"/>
  <c r="M105"/>
  <c r="N118"/>
  <c r="M118"/>
  <c r="P107"/>
  <c r="M101"/>
  <c r="M110"/>
  <c r="N102"/>
  <c r="O102" s="1"/>
  <c r="M102"/>
  <c r="M108"/>
  <c r="M104"/>
  <c r="I122"/>
  <c r="I10" i="3" s="1"/>
  <c r="E122" i="1"/>
  <c r="D122"/>
  <c r="N82"/>
  <c r="O82" s="1"/>
  <c r="N83"/>
  <c r="P83"/>
  <c r="M86"/>
  <c r="P79"/>
  <c r="D97"/>
  <c r="P76"/>
  <c r="E97"/>
  <c r="M82"/>
  <c r="M83"/>
  <c r="M80"/>
  <c r="J97"/>
  <c r="J6" i="3" s="1"/>
  <c r="I97" i="1"/>
  <c r="I6" i="3" s="1"/>
  <c r="M63" i="1"/>
  <c r="M65"/>
  <c r="P59"/>
  <c r="M58"/>
  <c r="N55"/>
  <c r="O55" s="1"/>
  <c r="M55"/>
  <c r="M54"/>
  <c r="M60"/>
  <c r="M56"/>
  <c r="N53"/>
  <c r="O53" s="1"/>
  <c r="M53"/>
  <c r="E72"/>
  <c r="M32"/>
  <c r="N40"/>
  <c r="O40" s="1"/>
  <c r="M31"/>
  <c r="N35"/>
  <c r="O35" s="1"/>
  <c r="L49"/>
  <c r="F8" i="3" s="1"/>
  <c r="D49" i="1"/>
  <c r="P15"/>
  <c r="P17"/>
  <c r="N11"/>
  <c r="N8"/>
  <c r="O8" s="1"/>
  <c r="P8"/>
  <c r="P9"/>
  <c r="J23"/>
  <c r="J11" i="3" s="1"/>
  <c r="I23" i="1"/>
  <c r="I11" i="3" s="1"/>
  <c r="M10" i="1"/>
  <c r="J146"/>
  <c r="J9" i="3" s="1"/>
  <c r="P137" i="1"/>
  <c r="P138"/>
  <c r="P132"/>
  <c r="P135"/>
  <c r="N134"/>
  <c r="M134"/>
  <c r="M126"/>
  <c r="J122"/>
  <c r="J10" i="3" s="1"/>
  <c r="P109" i="1"/>
  <c r="P105"/>
  <c r="N105"/>
  <c r="O105" s="1"/>
  <c r="P118"/>
  <c r="P101"/>
  <c r="N101"/>
  <c r="O101" s="1"/>
  <c r="P110"/>
  <c r="N110"/>
  <c r="O110" s="1"/>
  <c r="P102"/>
  <c r="P108"/>
  <c r="N104"/>
  <c r="O104" s="1"/>
  <c r="P82"/>
  <c r="P86"/>
  <c r="L72"/>
  <c r="F7" i="3" s="1"/>
  <c r="J72" i="1"/>
  <c r="J7" i="3" s="1"/>
  <c r="H72" i="1"/>
  <c r="H7" i="3" s="1"/>
  <c r="D72" i="1"/>
  <c r="P63"/>
  <c r="N63"/>
  <c r="O63" s="1"/>
  <c r="N65"/>
  <c r="N59"/>
  <c r="P58"/>
  <c r="N58"/>
  <c r="O58" s="1"/>
  <c r="P54"/>
  <c r="N54"/>
  <c r="O54" s="1"/>
  <c r="P60"/>
  <c r="N60"/>
  <c r="O60" s="1"/>
  <c r="N56"/>
  <c r="O56" s="1"/>
  <c r="I49"/>
  <c r="I8" i="3" s="1"/>
  <c r="E49" i="1"/>
  <c r="N31"/>
  <c r="O31" s="1"/>
  <c r="N15"/>
  <c r="O15" s="1"/>
  <c r="M15"/>
  <c r="M17"/>
  <c r="M11"/>
  <c r="M13"/>
  <c r="N12"/>
  <c r="M12"/>
  <c r="M8"/>
  <c r="N9"/>
  <c r="O9" s="1"/>
  <c r="M9"/>
  <c r="N130" l="1"/>
  <c r="O130" s="1"/>
  <c r="L146"/>
  <c r="F9" i="3" s="1"/>
  <c r="H146" i="1"/>
  <c r="H9" i="3" s="1"/>
  <c r="P136" i="1"/>
  <c r="P126"/>
  <c r="P131"/>
  <c r="O138"/>
  <c r="O135"/>
  <c r="O126"/>
  <c r="O134"/>
  <c r="O132"/>
  <c r="F146"/>
  <c r="P130"/>
  <c r="D146"/>
  <c r="L122"/>
  <c r="F10" i="3" s="1"/>
  <c r="N103" i="1"/>
  <c r="O103" s="1"/>
  <c r="K122"/>
  <c r="H122"/>
  <c r="H10" i="3" s="1"/>
  <c r="M109" i="1"/>
  <c r="G122"/>
  <c r="O118"/>
  <c r="M107"/>
  <c r="P104"/>
  <c r="F122"/>
  <c r="P103"/>
  <c r="C122"/>
  <c r="K97"/>
  <c r="H97"/>
  <c r="H6" i="3" s="1"/>
  <c r="P78" i="1"/>
  <c r="N80"/>
  <c r="O80" s="1"/>
  <c r="N77"/>
  <c r="O77" s="1"/>
  <c r="G97"/>
  <c r="O83"/>
  <c r="M79"/>
  <c r="P77"/>
  <c r="M77"/>
  <c r="F97"/>
  <c r="M78"/>
  <c r="C97"/>
  <c r="K72"/>
  <c r="I72"/>
  <c r="I7" i="3" s="1"/>
  <c r="P55" i="1"/>
  <c r="P56"/>
  <c r="G72"/>
  <c r="O65"/>
  <c r="P65"/>
  <c r="M59"/>
  <c r="O59"/>
  <c r="P53"/>
  <c r="F72"/>
  <c r="C72"/>
  <c r="N28"/>
  <c r="O28" s="1"/>
  <c r="N34"/>
  <c r="O34" s="1"/>
  <c r="K49"/>
  <c r="H49"/>
  <c r="H8" i="3" s="1"/>
  <c r="P32" i="1"/>
  <c r="N32"/>
  <c r="O32" s="1"/>
  <c r="N36"/>
  <c r="O36" s="1"/>
  <c r="P40"/>
  <c r="P31"/>
  <c r="P35"/>
  <c r="M36"/>
  <c r="P36"/>
  <c r="F49"/>
  <c r="C49"/>
  <c r="L23"/>
  <c r="F11" i="3" s="1"/>
  <c r="K23" i="1"/>
  <c r="N13"/>
  <c r="O13" s="1"/>
  <c r="P5"/>
  <c r="D23"/>
  <c r="E23"/>
  <c r="M5"/>
  <c r="G23"/>
  <c r="P13"/>
  <c r="O11"/>
  <c r="P11"/>
  <c r="O12"/>
  <c r="P12"/>
  <c r="P10"/>
  <c r="F23"/>
  <c r="C23"/>
  <c r="M131"/>
  <c r="M136"/>
  <c r="M137"/>
  <c r="G146"/>
  <c r="N108"/>
  <c r="O108" s="1"/>
  <c r="N107"/>
  <c r="O107" s="1"/>
  <c r="M103"/>
  <c r="P80"/>
  <c r="N76"/>
  <c r="O76" s="1"/>
  <c r="N79"/>
  <c r="O79" s="1"/>
  <c r="N78"/>
  <c r="O78" s="1"/>
  <c r="N86"/>
  <c r="O86" s="1"/>
  <c r="L97"/>
  <c r="F6" i="3" s="1"/>
  <c r="M76" i="1"/>
  <c r="P28"/>
  <c r="J49"/>
  <c r="J8" i="3" s="1"/>
  <c r="M28" i="1"/>
  <c r="M35"/>
  <c r="M40"/>
  <c r="M34"/>
  <c r="G49"/>
  <c r="P34"/>
  <c r="N10"/>
  <c r="O10" s="1"/>
  <c r="N5"/>
  <c r="O5" s="1"/>
  <c r="N17"/>
  <c r="O17" s="1"/>
  <c r="H23"/>
  <c r="H11" i="3" s="1"/>
  <c r="M122" i="1" l="1"/>
  <c r="E10" i="3" s="1"/>
  <c r="N122" i="1"/>
  <c r="P146"/>
  <c r="L9" i="3" s="1"/>
  <c r="P122" i="1"/>
  <c r="L10" i="3" s="1"/>
  <c r="N97" i="1"/>
  <c r="P97"/>
  <c r="L6" i="3" s="1"/>
  <c r="M97" i="1"/>
  <c r="E6" i="3" s="1"/>
  <c r="N72" i="1"/>
  <c r="P72"/>
  <c r="L7" i="3" s="1"/>
  <c r="M72" i="1"/>
  <c r="E7" i="3" s="1"/>
  <c r="P49" i="1"/>
  <c r="L8" i="3" s="1"/>
  <c r="N23" i="1"/>
  <c r="M23"/>
  <c r="E11" i="3" s="1"/>
  <c r="P23" i="1"/>
  <c r="L11" i="3" s="1"/>
  <c r="N146" i="1"/>
  <c r="M146"/>
  <c r="E9" i="3" s="1"/>
  <c r="N49" i="1"/>
  <c r="M49"/>
  <c r="E8" i="3" s="1"/>
  <c r="O146" i="1" l="1"/>
  <c r="K9" i="3"/>
  <c r="O122" i="1"/>
  <c r="K10" i="3"/>
  <c r="O97" i="1"/>
  <c r="K6" i="3"/>
  <c r="O72" i="1"/>
  <c r="K7" i="3"/>
  <c r="O49" i="1"/>
  <c r="K8" i="3"/>
  <c r="O23" i="1"/>
  <c r="K11" i="3"/>
  <c r="M9"/>
  <c r="M7"/>
  <c r="M8"/>
  <c r="M11"/>
  <c r="M10" l="1"/>
  <c r="M6"/>
</calcChain>
</file>

<file path=xl/comments1.xml><?xml version="1.0" encoding="utf-8"?>
<comments xmlns="http://schemas.openxmlformats.org/spreadsheetml/2006/main">
  <authors>
    <author>Benibo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25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5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5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5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5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5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25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25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5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5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5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5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5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51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51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51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51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51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51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51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51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51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51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51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51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1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51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51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74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74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74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74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74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74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74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74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74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74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74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74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4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74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74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99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99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99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99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99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99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99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99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99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99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99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99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9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99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99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24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24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24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24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24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24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24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24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24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24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24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4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24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24" authorId="0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<sst xmlns="http://schemas.openxmlformats.org/spreadsheetml/2006/main" count="774" uniqueCount="246">
  <si>
    <t>Verres Stérilisés</t>
  </si>
  <si>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</si>
  <si>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</si>
  <si>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</si>
  <si>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</si>
  <si>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</si>
  <si>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</si>
  <si>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</si>
  <si>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</si>
  <si>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</si>
  <si>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</si>
  <si>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Coups de circuit (CC)</t>
  </si>
  <si>
    <t>Doubles (2B)</t>
  </si>
  <si>
    <t>Triples (3B)</t>
  </si>
  <si>
    <t>%</t>
  </si>
  <si>
    <t>Points Comptés (PC)</t>
  </si>
  <si>
    <t>Points Produits (PP)</t>
  </si>
  <si>
    <t>Fiche des Équipes</t>
  </si>
  <si>
    <t>Équipe</t>
  </si>
  <si>
    <t>V</t>
  </si>
  <si>
    <t>D</t>
  </si>
  <si>
    <t>Moy.</t>
  </si>
  <si>
    <t>Verres</t>
  </si>
  <si>
    <t>Résultats des parties</t>
  </si>
  <si>
    <t>Cote d`efficacité (FT/AB)</t>
  </si>
  <si>
    <t>N</t>
  </si>
  <si>
    <t>Cote</t>
  </si>
  <si>
    <t>Bobby</t>
  </si>
  <si>
    <t>Philippe</t>
  </si>
  <si>
    <t xml:space="preserve">Nom </t>
  </si>
  <si>
    <t>BB</t>
  </si>
  <si>
    <t>Nom</t>
  </si>
  <si>
    <t>PJ</t>
  </si>
  <si>
    <t>18h15</t>
  </si>
  <si>
    <t>19h45</t>
  </si>
  <si>
    <t>21h15</t>
  </si>
  <si>
    <t>Cote d'efficacité (FT/AB)</t>
  </si>
  <si>
    <t>Ligue des Platozoïdes</t>
  </si>
  <si>
    <t>BS</t>
  </si>
  <si>
    <t>Lesly</t>
  </si>
  <si>
    <t>Fiche Technic(CS+PC+PP)</t>
  </si>
  <si>
    <t>Annie G.</t>
  </si>
  <si>
    <t>Rebels</t>
  </si>
  <si>
    <t>PT</t>
  </si>
  <si>
    <t>Puiss</t>
  </si>
  <si>
    <t>Puissance</t>
  </si>
  <si>
    <t>Puiss.</t>
  </si>
  <si>
    <t>Puis</t>
  </si>
  <si>
    <t>Benibo</t>
  </si>
  <si>
    <t>Bulls</t>
  </si>
  <si>
    <t>Patrick</t>
  </si>
  <si>
    <t>Steve</t>
  </si>
  <si>
    <t>Diff.</t>
  </si>
  <si>
    <t>demi 2</t>
  </si>
  <si>
    <t>finale</t>
  </si>
  <si>
    <t>demi 1</t>
  </si>
  <si>
    <t>Finale</t>
  </si>
  <si>
    <t>Fred</t>
  </si>
  <si>
    <t>Boréale</t>
  </si>
  <si>
    <t>NULLE</t>
  </si>
  <si>
    <t>PARTIE REMISE</t>
  </si>
  <si>
    <t>Benoit T.</t>
  </si>
  <si>
    <t>Karine</t>
  </si>
  <si>
    <t>Christian</t>
  </si>
  <si>
    <t>Mario J.</t>
  </si>
  <si>
    <t>VICTOIRE PAR DÉFAUT ( score de 7-0 automatique )</t>
  </si>
  <si>
    <t>Alain L.</t>
  </si>
  <si>
    <t>Alain D.</t>
  </si>
  <si>
    <t>Thierry</t>
  </si>
  <si>
    <t>Etienne</t>
  </si>
  <si>
    <t>Vincent</t>
  </si>
  <si>
    <t>Simon</t>
  </si>
  <si>
    <t>Martin</t>
  </si>
  <si>
    <t>Francois</t>
  </si>
  <si>
    <t>Eric</t>
  </si>
  <si>
    <t>Richard</t>
  </si>
  <si>
    <t>Noms</t>
  </si>
  <si>
    <t>Team</t>
  </si>
  <si>
    <t>Jeff Côté</t>
  </si>
  <si>
    <t>Boreale</t>
  </si>
  <si>
    <t>Guiga</t>
  </si>
  <si>
    <t xml:space="preserve">Steve </t>
  </si>
  <si>
    <t>Amélie</t>
  </si>
  <si>
    <t>Dominic</t>
  </si>
  <si>
    <t>XXX</t>
  </si>
  <si>
    <t>Partie gagnée par défaut. 7-0 dans les différentiels d'équipe</t>
  </si>
  <si>
    <t>( colonne M )</t>
  </si>
  <si>
    <t>Mélanie</t>
  </si>
  <si>
    <t>Stephane</t>
  </si>
  <si>
    <t>Alex</t>
  </si>
  <si>
    <t>Valérie</t>
  </si>
  <si>
    <t>Annie B.</t>
  </si>
  <si>
    <t>Marie-Hélène</t>
  </si>
  <si>
    <t>Stephanie</t>
  </si>
  <si>
    <t>Coco</t>
  </si>
  <si>
    <t>Michel</t>
  </si>
  <si>
    <t>Daniel</t>
  </si>
  <si>
    <t>Sylvain</t>
  </si>
  <si>
    <t>Luigi</t>
  </si>
  <si>
    <t>Elise</t>
  </si>
  <si>
    <t>Guylaine</t>
  </si>
  <si>
    <t>Francis</t>
  </si>
  <si>
    <t>( Heures Approximatives )</t>
  </si>
  <si>
    <t>Wild Cards 1</t>
  </si>
  <si>
    <t>Wild Cards 2</t>
  </si>
  <si>
    <t>Demis 1</t>
  </si>
  <si>
    <t>Demis 2</t>
  </si>
  <si>
    <t>Marc-André</t>
  </si>
  <si>
    <t>Louis</t>
  </si>
  <si>
    <t>La Fonderie</t>
  </si>
  <si>
    <t>Jocelyn</t>
  </si>
  <si>
    <t>Mylène</t>
  </si>
  <si>
    <t>Jean</t>
  </si>
  <si>
    <t>Michel P.</t>
  </si>
  <si>
    <t>Claudine</t>
  </si>
  <si>
    <t>Yan</t>
  </si>
  <si>
    <t>Julie</t>
  </si>
  <si>
    <t>Madame X</t>
  </si>
  <si>
    <t>Bu</t>
  </si>
  <si>
    <t>R</t>
  </si>
  <si>
    <t>Bo</t>
  </si>
  <si>
    <t>F</t>
  </si>
  <si>
    <t>Marc H.</t>
  </si>
  <si>
    <t>Patriotes</t>
  </si>
  <si>
    <t>Meneurs de saison 2015</t>
  </si>
  <si>
    <t>Meneuses de saison 2015</t>
  </si>
  <si>
    <t>P</t>
  </si>
  <si>
    <t>16h45</t>
  </si>
  <si>
    <t>3-aout-15</t>
  </si>
  <si>
    <t>10-aout-15</t>
  </si>
  <si>
    <t>17-aout-15</t>
  </si>
  <si>
    <t>24 Aout 2015:</t>
  </si>
  <si>
    <t>Bu 3</t>
  </si>
  <si>
    <t>F 5</t>
  </si>
  <si>
    <t>P 4</t>
  </si>
  <si>
    <t>Bo 7</t>
  </si>
  <si>
    <t>F 8</t>
  </si>
  <si>
    <t>R 13</t>
  </si>
  <si>
    <t>V 12</t>
  </si>
  <si>
    <t>R 7</t>
  </si>
  <si>
    <t>Bo 2</t>
  </si>
  <si>
    <t>V 4</t>
  </si>
  <si>
    <t>Bu 10</t>
  </si>
  <si>
    <t>P 10</t>
  </si>
  <si>
    <t>12 Sept. 2015:</t>
  </si>
  <si>
    <t>Jeremy</t>
  </si>
  <si>
    <t>Max</t>
  </si>
  <si>
    <t>F.E.</t>
  </si>
  <si>
    <t>Mario</t>
  </si>
  <si>
    <t>France</t>
  </si>
  <si>
    <t>Luis</t>
  </si>
  <si>
    <t>Claude</t>
  </si>
  <si>
    <t>Suzie</t>
  </si>
  <si>
    <t>4 MANCHES</t>
  </si>
  <si>
    <t>Bu 11</t>
  </si>
  <si>
    <t>Bo 5</t>
  </si>
  <si>
    <t>F 9</t>
  </si>
  <si>
    <t>R 8</t>
  </si>
  <si>
    <t>P 3</t>
  </si>
  <si>
    <t>David</t>
  </si>
  <si>
    <t>Marie-Eve</t>
  </si>
  <si>
    <t>Ti-Pard</t>
  </si>
  <si>
    <t>Linda</t>
  </si>
  <si>
    <t>Monsieur X</t>
  </si>
  <si>
    <t>Patricio</t>
  </si>
  <si>
    <t>Retrait Auto</t>
  </si>
  <si>
    <t>Sylvain L.</t>
  </si>
  <si>
    <t>P 11</t>
  </si>
  <si>
    <t>V 9</t>
  </si>
  <si>
    <t>Sebastien</t>
  </si>
  <si>
    <t>Kimberlie</t>
  </si>
  <si>
    <t>Nora</t>
  </si>
  <si>
    <t>Bo 11</t>
  </si>
  <si>
    <t>Ghislain</t>
  </si>
  <si>
    <t>Maryse</t>
  </si>
  <si>
    <t>Yannick</t>
  </si>
  <si>
    <t>Fannie</t>
  </si>
  <si>
    <t>John</t>
  </si>
  <si>
    <t>Mélanie D.</t>
  </si>
  <si>
    <t>Nathalie</t>
  </si>
  <si>
    <t>Joel</t>
  </si>
  <si>
    <t>Bu 12</t>
  </si>
  <si>
    <t>R 12</t>
  </si>
  <si>
    <t>F 2</t>
  </si>
  <si>
    <t>B</t>
  </si>
  <si>
    <t>P 5</t>
  </si>
  <si>
    <t>Bu 8</t>
  </si>
  <si>
    <t>V 10</t>
  </si>
  <si>
    <t>Steven</t>
  </si>
  <si>
    <t>Marc</t>
  </si>
  <si>
    <t>Jeff</t>
  </si>
  <si>
    <t>Guillaume</t>
  </si>
  <si>
    <t>Melanie</t>
  </si>
  <si>
    <t>Annie</t>
  </si>
  <si>
    <t>Mylene</t>
  </si>
  <si>
    <t>Valerie</t>
  </si>
  <si>
    <t>R 9</t>
  </si>
  <si>
    <t>V 6</t>
  </si>
  <si>
    <t>F 1</t>
  </si>
  <si>
    <t>Bu 6</t>
  </si>
  <si>
    <t>Bo 14</t>
  </si>
  <si>
    <t>P 7</t>
  </si>
  <si>
    <t>Melhany</t>
  </si>
  <si>
    <t>10h00</t>
  </si>
  <si>
    <t>11h00</t>
  </si>
  <si>
    <t>15h00</t>
  </si>
  <si>
    <t>V 13</t>
  </si>
  <si>
    <t>F 14</t>
  </si>
  <si>
    <t>Bo 8</t>
  </si>
  <si>
    <t>R 15</t>
  </si>
  <si>
    <t>Tony</t>
  </si>
  <si>
    <t>F 7</t>
  </si>
  <si>
    <t>Bo 4</t>
  </si>
  <si>
    <t>P 6</t>
  </si>
  <si>
    <t>R 10</t>
  </si>
  <si>
    <t>Janie</t>
  </si>
  <si>
    <t>R 5</t>
  </si>
  <si>
    <t>Bo 13</t>
  </si>
  <si>
    <t>F 3</t>
  </si>
  <si>
    <t>Bo 6</t>
  </si>
  <si>
    <t>V 2</t>
  </si>
  <si>
    <t>P 8</t>
  </si>
  <si>
    <t>F 10</t>
  </si>
  <si>
    <t>R 14</t>
  </si>
  <si>
    <t>V 7</t>
  </si>
  <si>
    <t>Yves</t>
  </si>
  <si>
    <t>Audrey</t>
  </si>
  <si>
    <t>Benoit</t>
  </si>
  <si>
    <t>Bu 7</t>
  </si>
  <si>
    <t>Pablo</t>
  </si>
  <si>
    <t>Myrkame</t>
  </si>
  <si>
    <t>16-aout-15</t>
  </si>
  <si>
    <t>V 5</t>
  </si>
  <si>
    <t>Stef</t>
  </si>
  <si>
    <t>3 @ égalité</t>
  </si>
  <si>
    <t>9 @ égalité</t>
  </si>
  <si>
    <t>F 6</t>
  </si>
  <si>
    <t>Bo 15</t>
  </si>
  <si>
    <t>R 6</t>
  </si>
  <si>
    <t>Ben Rioux</t>
  </si>
  <si>
    <r>
      <t xml:space="preserve">Moyenne (28 </t>
    </r>
    <r>
      <rPr>
        <b/>
        <sz val="12"/>
        <rFont val="Garamond"/>
        <family val="1"/>
      </rPr>
      <t>PT</t>
    </r>
    <r>
      <rPr>
        <sz val="12"/>
        <rFont val="Garamond"/>
        <family val="1"/>
      </rPr>
      <t xml:space="preserve"> minimum)</t>
    </r>
  </si>
  <si>
    <t>Francois-Etienne</t>
  </si>
  <si>
    <t>10 @ égalité</t>
  </si>
  <si>
    <t>4 @ égalité</t>
  </si>
  <si>
    <t>5 @ égalité</t>
  </si>
  <si>
    <t>Moyenne (27 PT minimum)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</si>
</sst>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b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0"/>
      <name val="Garamond"/>
      <family val="1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4"/>
      <name val="Arial"/>
      <family val="2"/>
    </font>
    <font>
      <sz val="12"/>
      <color theme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3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/>
    <xf numFmtId="0" fontId="0" fillId="0" borderId="0" xfId="0" applyAlignment="1"/>
    <xf numFmtId="0" fontId="8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11" fillId="0" borderId="1" xfId="0" applyFont="1" applyBorder="1"/>
    <xf numFmtId="0" fontId="0" fillId="2" borderId="0" xfId="0" applyFill="1" applyAlignment="1"/>
    <xf numFmtId="0" fontId="12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" fillId="3" borderId="1" xfId="0" applyFont="1" applyFill="1" applyBorder="1"/>
    <xf numFmtId="0" fontId="1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6" fillId="0" borderId="2" xfId="0" applyFont="1" applyFill="1" applyBorder="1"/>
    <xf numFmtId="0" fontId="0" fillId="0" borderId="0" xfId="0" applyBorder="1"/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2" borderId="3" xfId="0" applyFill="1" applyBorder="1"/>
    <xf numFmtId="2" fontId="1" fillId="3" borderId="3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2" fontId="6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9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0" fontId="15" fillId="0" borderId="1" xfId="0" applyFont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/>
    <xf numFmtId="2" fontId="1" fillId="6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center"/>
    </xf>
    <xf numFmtId="0" fontId="17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0" fillId="7" borderId="0" xfId="0" applyFill="1"/>
    <xf numFmtId="0" fontId="9" fillId="6" borderId="1" xfId="0" applyFont="1" applyFill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1" fillId="6" borderId="1" xfId="0" applyFont="1" applyFill="1" applyBorder="1"/>
    <xf numFmtId="0" fontId="1" fillId="6" borderId="1" xfId="0" applyFont="1" applyFill="1" applyBorder="1"/>
    <xf numFmtId="0" fontId="0" fillId="6" borderId="0" xfId="0" applyFill="1"/>
    <xf numFmtId="0" fontId="13" fillId="6" borderId="0" xfId="0" applyNumberFormat="1" applyFont="1" applyFill="1" applyAlignment="1">
      <alignment horizontal="center"/>
    </xf>
    <xf numFmtId="15" fontId="0" fillId="8" borderId="0" xfId="0" applyNumberFormat="1" applyFill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0" fillId="8" borderId="0" xfId="0" applyFill="1"/>
    <xf numFmtId="0" fontId="0" fillId="9" borderId="0" xfId="0" applyFill="1"/>
    <xf numFmtId="0" fontId="20" fillId="3" borderId="1" xfId="0" applyFont="1" applyFill="1" applyBorder="1"/>
    <xf numFmtId="0" fontId="13" fillId="10" borderId="1" xfId="0" applyFont="1" applyFill="1" applyBorder="1" applyAlignment="1">
      <alignment horizontal="center"/>
    </xf>
    <xf numFmtId="0" fontId="1" fillId="6" borderId="0" xfId="0" applyFont="1" applyFill="1"/>
    <xf numFmtId="0" fontId="0" fillId="10" borderId="0" xfId="0" applyFill="1"/>
    <xf numFmtId="0" fontId="13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21" fillId="0" borderId="1" xfId="0" applyFont="1" applyBorder="1"/>
    <xf numFmtId="164" fontId="1" fillId="6" borderId="3" xfId="0" applyNumberFormat="1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2" fontId="1" fillId="12" borderId="1" xfId="0" applyNumberFormat="1" applyFont="1" applyFill="1" applyBorder="1" applyAlignment="1">
      <alignment horizontal="center"/>
    </xf>
    <xf numFmtId="2" fontId="1" fillId="12" borderId="3" xfId="0" applyNumberFormat="1" applyFont="1" applyFill="1" applyBorder="1" applyAlignment="1">
      <alignment horizontal="center"/>
    </xf>
    <xf numFmtId="164" fontId="1" fillId="12" borderId="1" xfId="0" applyNumberFormat="1" applyFont="1" applyFill="1" applyBorder="1"/>
    <xf numFmtId="164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2" fontId="1" fillId="13" borderId="3" xfId="0" applyNumberFormat="1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164" fontId="1" fillId="13" borderId="1" xfId="0" applyNumberFormat="1" applyFont="1" applyFill="1" applyBorder="1"/>
    <xf numFmtId="0" fontId="17" fillId="3" borderId="1" xfId="0" applyFont="1" applyFill="1" applyBorder="1"/>
    <xf numFmtId="0" fontId="20" fillId="0" borderId="1" xfId="0" applyFont="1" applyBorder="1"/>
    <xf numFmtId="0" fontId="4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3" fillId="5" borderId="6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6"/>
  <sheetViews>
    <sheetView zoomScaleNormal="100" workbookViewId="0">
      <selection activeCell="P84" sqref="P84"/>
    </sheetView>
  </sheetViews>
  <sheetFormatPr baseColWidth="10" defaultColWidth="11.42578125" defaultRowHeight="12.75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>
      <c r="A1" s="119" t="s">
        <v>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6" ht="30" customHeight="1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0"/>
    </row>
    <row r="3" spans="1:16" s="4" customFormat="1" ht="15.75">
      <c r="A3" s="2" t="s">
        <v>29</v>
      </c>
      <c r="B3" s="3" t="s">
        <v>32</v>
      </c>
      <c r="C3" s="3" t="s">
        <v>43</v>
      </c>
      <c r="D3" s="3" t="s">
        <v>30</v>
      </c>
      <c r="E3" s="3" t="s">
        <v>38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10</v>
      </c>
      <c r="O3" s="47" t="s">
        <v>26</v>
      </c>
      <c r="P3" s="3" t="s">
        <v>44</v>
      </c>
    </row>
    <row r="4" spans="1:16" s="4" customFormat="1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>
      <c r="A5" s="5" t="s">
        <v>122</v>
      </c>
      <c r="B5" s="70">
        <v>15</v>
      </c>
      <c r="C5" s="70">
        <v>48</v>
      </c>
      <c r="D5" s="70">
        <v>1</v>
      </c>
      <c r="E5" s="70">
        <v>1</v>
      </c>
      <c r="F5" s="70">
        <v>46</v>
      </c>
      <c r="G5" s="70">
        <v>26</v>
      </c>
      <c r="H5" s="105">
        <v>8</v>
      </c>
      <c r="I5" s="105">
        <v>2</v>
      </c>
      <c r="J5" s="105">
        <v>3</v>
      </c>
      <c r="K5" s="70">
        <v>11</v>
      </c>
      <c r="L5" s="105">
        <v>17</v>
      </c>
      <c r="M5" s="71">
        <f>(G5/F5)</f>
        <v>0.56521739130434778</v>
      </c>
      <c r="N5" s="105">
        <f>(G5+K5+L5)</f>
        <v>54</v>
      </c>
      <c r="O5" s="72">
        <f>(N5/F5)</f>
        <v>1.173913043478261</v>
      </c>
      <c r="P5" s="108">
        <f>((G5-H5-I5-J5)+(2*H5)+(3*I5)+(4*J5))/F5</f>
        <v>1.0217391304347827</v>
      </c>
    </row>
    <row r="6" spans="1:16" s="4" customFormat="1" ht="15">
      <c r="A6" s="5" t="s">
        <v>110</v>
      </c>
      <c r="B6" s="70">
        <v>15</v>
      </c>
      <c r="C6" s="70">
        <v>48</v>
      </c>
      <c r="D6" s="70"/>
      <c r="E6" s="70">
        <v>1</v>
      </c>
      <c r="F6" s="70">
        <v>47</v>
      </c>
      <c r="G6" s="70">
        <v>27</v>
      </c>
      <c r="H6" s="70">
        <v>3</v>
      </c>
      <c r="I6" s="105">
        <v>2</v>
      </c>
      <c r="J6" s="70"/>
      <c r="K6" s="70">
        <v>11</v>
      </c>
      <c r="L6" s="70">
        <v>11</v>
      </c>
      <c r="M6" s="71">
        <f>(G6/F6)</f>
        <v>0.57446808510638303</v>
      </c>
      <c r="N6" s="70">
        <f>(G6+K6+L6)</f>
        <v>49</v>
      </c>
      <c r="O6" s="72">
        <f>(N6/F6)</f>
        <v>1.0425531914893618</v>
      </c>
      <c r="P6" s="73">
        <f>((G6-H6-I6-J6)+(2*H6)+(3*I6)+(4*J6))/F6</f>
        <v>0.72340425531914898</v>
      </c>
    </row>
    <row r="7" spans="1:16" s="4" customFormat="1" ht="15">
      <c r="A7" s="5" t="s">
        <v>68</v>
      </c>
      <c r="B7" s="70">
        <v>14</v>
      </c>
      <c r="C7" s="70">
        <v>45</v>
      </c>
      <c r="D7" s="70"/>
      <c r="E7" s="70"/>
      <c r="F7" s="70">
        <v>45</v>
      </c>
      <c r="G7" s="70">
        <v>30</v>
      </c>
      <c r="H7" s="70">
        <v>2</v>
      </c>
      <c r="I7" s="70">
        <v>1</v>
      </c>
      <c r="J7" s="70"/>
      <c r="K7" s="70">
        <v>11</v>
      </c>
      <c r="L7" s="70">
        <v>6</v>
      </c>
      <c r="M7" s="104">
        <f>(G7/F7)</f>
        <v>0.66666666666666663</v>
      </c>
      <c r="N7" s="70">
        <f>(G7+K7+L7)</f>
        <v>47</v>
      </c>
      <c r="O7" s="72">
        <f>(N7/F7)</f>
        <v>1.0444444444444445</v>
      </c>
      <c r="P7" s="73">
        <f>((G7-H7-I7-J7)+(2*H7)+(3*I7)+(4*J7))/F7</f>
        <v>0.75555555555555554</v>
      </c>
    </row>
    <row r="8" spans="1:16" s="4" customFormat="1" ht="15">
      <c r="A8" s="5" t="s">
        <v>74</v>
      </c>
      <c r="B8" s="70">
        <v>12</v>
      </c>
      <c r="C8" s="70">
        <v>38</v>
      </c>
      <c r="D8" s="70">
        <v>1</v>
      </c>
      <c r="E8" s="70"/>
      <c r="F8" s="70">
        <v>37</v>
      </c>
      <c r="G8" s="70">
        <v>21</v>
      </c>
      <c r="H8" s="70">
        <v>5</v>
      </c>
      <c r="I8" s="70">
        <v>1</v>
      </c>
      <c r="J8" s="70"/>
      <c r="K8" s="70">
        <v>11</v>
      </c>
      <c r="L8" s="70">
        <v>11</v>
      </c>
      <c r="M8" s="71">
        <f>(G8/F8)</f>
        <v>0.56756756756756754</v>
      </c>
      <c r="N8" s="70">
        <f>(G8+K8+L8)</f>
        <v>43</v>
      </c>
      <c r="O8" s="72">
        <f>(N8/F8)</f>
        <v>1.1621621621621621</v>
      </c>
      <c r="P8" s="73">
        <f>((G8-H8-I8-J8)+(2*H8)+(3*I8)+(4*J8))/F8</f>
        <v>0.7567567567567568</v>
      </c>
    </row>
    <row r="9" spans="1:16" s="4" customFormat="1" ht="15">
      <c r="A9" s="5" t="s">
        <v>57</v>
      </c>
      <c r="B9" s="70">
        <v>12</v>
      </c>
      <c r="C9" s="70">
        <v>41</v>
      </c>
      <c r="D9" s="70"/>
      <c r="E9" s="70">
        <v>3</v>
      </c>
      <c r="F9" s="70">
        <v>38</v>
      </c>
      <c r="G9" s="70">
        <v>17</v>
      </c>
      <c r="H9" s="105">
        <v>6</v>
      </c>
      <c r="I9" s="70">
        <v>1</v>
      </c>
      <c r="J9" s="105">
        <v>2</v>
      </c>
      <c r="K9" s="70">
        <v>8</v>
      </c>
      <c r="L9" s="105">
        <v>15</v>
      </c>
      <c r="M9" s="71">
        <f>(G9/F9)</f>
        <v>0.44736842105263158</v>
      </c>
      <c r="N9" s="70">
        <f>(G9+K9+L9)</f>
        <v>40</v>
      </c>
      <c r="O9" s="72">
        <f>(N9/F9)</f>
        <v>1.0526315789473684</v>
      </c>
      <c r="P9" s="73">
        <f>((G9-H9-I9-J9)+(2*H9)+(3*I9)+(4*J9))/F9</f>
        <v>0.81578947368421051</v>
      </c>
    </row>
    <row r="10" spans="1:16" s="4" customFormat="1" ht="15">
      <c r="A10" s="28" t="s">
        <v>48</v>
      </c>
      <c r="B10" s="70">
        <v>14</v>
      </c>
      <c r="C10" s="70">
        <v>45</v>
      </c>
      <c r="D10" s="70"/>
      <c r="E10" s="70"/>
      <c r="F10" s="70">
        <v>45</v>
      </c>
      <c r="G10" s="70">
        <v>20</v>
      </c>
      <c r="H10" s="70">
        <v>4</v>
      </c>
      <c r="I10" s="70"/>
      <c r="J10" s="70">
        <v>1</v>
      </c>
      <c r="K10" s="70">
        <v>9</v>
      </c>
      <c r="L10" s="70">
        <v>8</v>
      </c>
      <c r="M10" s="71">
        <f>(G10/F10)</f>
        <v>0.44444444444444442</v>
      </c>
      <c r="N10" s="70">
        <f>(G10+K10+L10)</f>
        <v>37</v>
      </c>
      <c r="O10" s="72">
        <f>(N10/F10)</f>
        <v>0.82222222222222219</v>
      </c>
      <c r="P10" s="73">
        <f>((G10-H10-I10-J10)+(2*H10)+(3*I10)+(4*J10))/F10</f>
        <v>0.6</v>
      </c>
    </row>
    <row r="11" spans="1:16" s="4" customFormat="1" ht="15">
      <c r="A11" s="5" t="s">
        <v>72</v>
      </c>
      <c r="B11" s="70">
        <v>12</v>
      </c>
      <c r="C11" s="70">
        <v>38</v>
      </c>
      <c r="D11" s="70">
        <v>3</v>
      </c>
      <c r="E11" s="70">
        <v>1</v>
      </c>
      <c r="F11" s="70">
        <v>34</v>
      </c>
      <c r="G11" s="70">
        <v>14</v>
      </c>
      <c r="H11" s="70"/>
      <c r="I11" s="105">
        <v>3</v>
      </c>
      <c r="J11" s="70"/>
      <c r="K11" s="70">
        <v>8</v>
      </c>
      <c r="L11" s="70">
        <v>8</v>
      </c>
      <c r="M11" s="71">
        <f>(G11/F11)</f>
        <v>0.41176470588235292</v>
      </c>
      <c r="N11" s="70">
        <f>(G11+K11+L11)</f>
        <v>30</v>
      </c>
      <c r="O11" s="72">
        <f>(N11/F11)</f>
        <v>0.88235294117647056</v>
      </c>
      <c r="P11" s="73">
        <f>((G11-H11-I11-J11)+(2*H11)+(3*I11)+(4*J11))/F11</f>
        <v>0.58823529411764708</v>
      </c>
    </row>
    <row r="12" spans="1:16" s="4" customFormat="1" ht="15">
      <c r="A12" s="5" t="s">
        <v>69</v>
      </c>
      <c r="B12" s="70">
        <v>12</v>
      </c>
      <c r="C12" s="70">
        <v>38</v>
      </c>
      <c r="D12" s="70">
        <v>2</v>
      </c>
      <c r="E12" s="70"/>
      <c r="F12" s="70">
        <v>36</v>
      </c>
      <c r="G12" s="70">
        <v>15</v>
      </c>
      <c r="H12" s="70">
        <v>1</v>
      </c>
      <c r="I12" s="70"/>
      <c r="J12" s="70"/>
      <c r="K12" s="70">
        <v>11</v>
      </c>
      <c r="L12" s="70">
        <v>3</v>
      </c>
      <c r="M12" s="71">
        <f>(G12/F12)</f>
        <v>0.41666666666666669</v>
      </c>
      <c r="N12" s="70">
        <f>(G12+K12+L12)</f>
        <v>29</v>
      </c>
      <c r="O12" s="72">
        <f>(N12/F12)</f>
        <v>0.80555555555555558</v>
      </c>
      <c r="P12" s="73">
        <f>((G12-H12-I12-J12)+(2*H12)+(3*I12)+(4*J12))/F12</f>
        <v>0.44444444444444442</v>
      </c>
    </row>
    <row r="13" spans="1:16" s="4" customFormat="1" ht="15">
      <c r="A13" s="26" t="s">
        <v>87</v>
      </c>
      <c r="B13" s="70">
        <v>12</v>
      </c>
      <c r="C13" s="70">
        <v>45</v>
      </c>
      <c r="D13" s="70"/>
      <c r="E13" s="70"/>
      <c r="F13" s="70">
        <v>45</v>
      </c>
      <c r="G13" s="70">
        <v>18</v>
      </c>
      <c r="H13" s="110">
        <v>1</v>
      </c>
      <c r="I13" s="70"/>
      <c r="J13" s="70"/>
      <c r="K13" s="110">
        <v>6</v>
      </c>
      <c r="L13" s="110">
        <v>5</v>
      </c>
      <c r="M13" s="109">
        <f>(G13/F13)</f>
        <v>0.4</v>
      </c>
      <c r="N13" s="110">
        <f>(G13+K13+L13)</f>
        <v>29</v>
      </c>
      <c r="O13" s="72">
        <f>(N13/F13)</f>
        <v>0.64444444444444449</v>
      </c>
      <c r="P13" s="113">
        <f>((G13-H13-I13-J13)+(2*H13)+(3*I13)+(4*J13))/F13</f>
        <v>0.42222222222222222</v>
      </c>
    </row>
    <row r="14" spans="1:16" s="4" customFormat="1" ht="15">
      <c r="A14" s="5" t="s">
        <v>173</v>
      </c>
      <c r="B14" s="70">
        <v>8</v>
      </c>
      <c r="C14" s="70">
        <v>27</v>
      </c>
      <c r="D14" s="70"/>
      <c r="E14" s="70"/>
      <c r="F14" s="70">
        <v>27</v>
      </c>
      <c r="G14" s="70">
        <v>15</v>
      </c>
      <c r="H14" s="70">
        <v>1</v>
      </c>
      <c r="I14" s="70"/>
      <c r="J14" s="70"/>
      <c r="K14" s="70">
        <v>5</v>
      </c>
      <c r="L14" s="70">
        <v>6</v>
      </c>
      <c r="M14" s="71">
        <f>(G14/F14)</f>
        <v>0.55555555555555558</v>
      </c>
      <c r="N14" s="70">
        <f>(G14+K14+L14)</f>
        <v>26</v>
      </c>
      <c r="O14" s="72">
        <f>(N14/F14)</f>
        <v>0.96296296296296291</v>
      </c>
      <c r="P14" s="73">
        <f>((G14-H14-I14-J14)+(2*H14)+(3*I14)+(4*J14))/F14</f>
        <v>0.59259259259259256</v>
      </c>
    </row>
    <row r="15" spans="1:16" s="4" customFormat="1" ht="15">
      <c r="A15" s="83" t="s">
        <v>99</v>
      </c>
      <c r="B15" s="70">
        <v>12</v>
      </c>
      <c r="C15" s="70">
        <v>38</v>
      </c>
      <c r="D15" s="70">
        <v>3</v>
      </c>
      <c r="E15" s="70"/>
      <c r="F15" s="70">
        <v>35</v>
      </c>
      <c r="G15" s="70">
        <v>13</v>
      </c>
      <c r="H15" s="110">
        <v>2</v>
      </c>
      <c r="I15" s="70"/>
      <c r="J15" s="70"/>
      <c r="K15" s="110">
        <v>4</v>
      </c>
      <c r="L15" s="110">
        <v>6</v>
      </c>
      <c r="M15" s="109">
        <f>(G15/F15)</f>
        <v>0.37142857142857144</v>
      </c>
      <c r="N15" s="110">
        <f>(G15+K15+L15)</f>
        <v>23</v>
      </c>
      <c r="O15" s="112">
        <f>(N15/F15)</f>
        <v>0.65714285714285714</v>
      </c>
      <c r="P15" s="113">
        <f>((G15-H15-I15-J15)+(2*H15)+(3*I15)+(4*J15))/F15</f>
        <v>0.42857142857142855</v>
      </c>
    </row>
    <row r="16" spans="1:16" s="4" customFormat="1" ht="15">
      <c r="A16" s="26" t="s">
        <v>116</v>
      </c>
      <c r="B16" s="70">
        <v>6</v>
      </c>
      <c r="C16" s="70">
        <v>19</v>
      </c>
      <c r="D16" s="70"/>
      <c r="E16" s="70"/>
      <c r="F16" s="70">
        <v>19</v>
      </c>
      <c r="G16" s="70">
        <v>5</v>
      </c>
      <c r="H16" s="110">
        <v>1</v>
      </c>
      <c r="I16" s="70"/>
      <c r="J16" s="70"/>
      <c r="K16" s="70">
        <v>2</v>
      </c>
      <c r="L16" s="70">
        <v>1</v>
      </c>
      <c r="M16" s="71">
        <f>(G16/F16)</f>
        <v>0.26315789473684209</v>
      </c>
      <c r="N16" s="70">
        <f>(G16+K16+L16)</f>
        <v>8</v>
      </c>
      <c r="O16" s="72">
        <f>(N16/F16)</f>
        <v>0.42105263157894735</v>
      </c>
      <c r="P16" s="73">
        <f>((G16-H16-I16-J16)+(2*H16)+(3*I16)+(4*J16))/F16</f>
        <v>0.31578947368421051</v>
      </c>
    </row>
    <row r="17" spans="1:17" s="4" customFormat="1" ht="15">
      <c r="A17" s="26" t="s">
        <v>91</v>
      </c>
      <c r="B17" s="70">
        <v>8</v>
      </c>
      <c r="C17" s="70">
        <v>23</v>
      </c>
      <c r="D17" s="70"/>
      <c r="E17" s="70"/>
      <c r="F17" s="70">
        <v>23</v>
      </c>
      <c r="G17" s="70">
        <v>3</v>
      </c>
      <c r="H17" s="70"/>
      <c r="I17" s="70"/>
      <c r="J17" s="70"/>
      <c r="K17" s="70">
        <v>3</v>
      </c>
      <c r="L17" s="70">
        <v>2</v>
      </c>
      <c r="M17" s="71">
        <f>(G17/F17)</f>
        <v>0.13043478260869565</v>
      </c>
      <c r="N17" s="70">
        <f>(G17+K17+L17)</f>
        <v>8</v>
      </c>
      <c r="O17" s="72">
        <f>(N17/F17)</f>
        <v>0.34782608695652173</v>
      </c>
      <c r="P17" s="73">
        <f>((G17-H17-I17-J17)+(2*H17)+(3*I17)+(4*J17))/F17</f>
        <v>0.13043478260869565</v>
      </c>
    </row>
    <row r="18" spans="1:17" s="4" customFormat="1" ht="15">
      <c r="A18" s="84" t="s">
        <v>210</v>
      </c>
      <c r="B18" s="70">
        <v>2</v>
      </c>
      <c r="C18" s="70">
        <v>7</v>
      </c>
      <c r="D18" s="70"/>
      <c r="E18" s="70">
        <v>1</v>
      </c>
      <c r="F18" s="70">
        <v>6</v>
      </c>
      <c r="G18" s="70">
        <v>4</v>
      </c>
      <c r="H18" s="70"/>
      <c r="I18" s="70"/>
      <c r="J18" s="70"/>
      <c r="K18" s="70">
        <v>2</v>
      </c>
      <c r="L18" s="70">
        <v>1</v>
      </c>
      <c r="M18" s="71">
        <f>(G18/F18)</f>
        <v>0.66666666666666663</v>
      </c>
      <c r="N18" s="70">
        <f>(G18+K18+L18)</f>
        <v>7</v>
      </c>
      <c r="O18" s="72">
        <f>(N18/F18)</f>
        <v>1.1666666666666667</v>
      </c>
      <c r="P18" s="73">
        <f>((G18-H18-I18-J18)+(2*H18)+(3*I18)+(4*J18))/F18</f>
        <v>0.66666666666666663</v>
      </c>
    </row>
    <row r="19" spans="1:17" s="4" customFormat="1" ht="15">
      <c r="A19" s="102" t="s">
        <v>117</v>
      </c>
      <c r="B19" s="70">
        <v>4</v>
      </c>
      <c r="C19" s="70">
        <v>9</v>
      </c>
      <c r="D19" s="70"/>
      <c r="E19" s="70"/>
      <c r="F19" s="70">
        <v>9</v>
      </c>
      <c r="G19" s="70">
        <v>3</v>
      </c>
      <c r="H19" s="70"/>
      <c r="I19" s="70"/>
      <c r="J19" s="70"/>
      <c r="K19" s="70">
        <v>3</v>
      </c>
      <c r="L19" s="70">
        <v>3</v>
      </c>
      <c r="M19" s="71">
        <f t="shared" ref="M19" si="0">(G19/F19)</f>
        <v>0.33333333333333331</v>
      </c>
      <c r="N19" s="70">
        <f t="shared" ref="N19" si="1">(G19+K19+L19)</f>
        <v>9</v>
      </c>
      <c r="O19" s="72">
        <f t="shared" ref="O19" si="2">(N19/F19)</f>
        <v>1</v>
      </c>
      <c r="P19" s="73">
        <f t="shared" ref="P19" si="3">((G19-H19-I19-J19)+(2*H19)+(3*I19)+(4*J19))/F19</f>
        <v>0.33333333333333331</v>
      </c>
    </row>
    <row r="20" spans="1:17" s="4" customFormat="1" ht="15">
      <c r="A20" s="102" t="s">
        <v>163</v>
      </c>
      <c r="B20" s="70">
        <v>1</v>
      </c>
      <c r="C20" s="70">
        <v>3</v>
      </c>
      <c r="D20" s="70"/>
      <c r="E20" s="70"/>
      <c r="F20" s="70">
        <v>3</v>
      </c>
      <c r="G20" s="70">
        <v>3</v>
      </c>
      <c r="H20" s="70"/>
      <c r="I20" s="70"/>
      <c r="J20" s="70"/>
      <c r="K20" s="70"/>
      <c r="L20" s="70">
        <v>2</v>
      </c>
      <c r="M20" s="71">
        <f t="shared" ref="M20:M21" si="4">(G20/F20)</f>
        <v>1</v>
      </c>
      <c r="N20" s="70">
        <f t="shared" ref="N20:N21" si="5">(G20+K20+L20)</f>
        <v>5</v>
      </c>
      <c r="O20" s="72">
        <f t="shared" ref="O20:O21" si="6">(N20/F20)</f>
        <v>1.6666666666666667</v>
      </c>
      <c r="P20" s="73">
        <f t="shared" ref="P20:P21" si="7">((G20-H20-I20-J20)+(2*H20)+(3*I20)+(4*J20))/F20</f>
        <v>1</v>
      </c>
    </row>
    <row r="21" spans="1:17" s="4" customFormat="1" ht="15">
      <c r="A21" s="102" t="s">
        <v>165</v>
      </c>
      <c r="B21" s="70">
        <v>3</v>
      </c>
      <c r="C21" s="70">
        <v>9</v>
      </c>
      <c r="D21" s="70"/>
      <c r="E21" s="70"/>
      <c r="F21" s="70">
        <v>9</v>
      </c>
      <c r="G21" s="70"/>
      <c r="H21" s="70"/>
      <c r="I21" s="70"/>
      <c r="J21" s="70"/>
      <c r="K21" s="70"/>
      <c r="L21" s="70"/>
      <c r="M21" s="71">
        <f t="shared" si="4"/>
        <v>0</v>
      </c>
      <c r="N21" s="70">
        <f t="shared" si="5"/>
        <v>0</v>
      </c>
      <c r="O21" s="72">
        <f t="shared" si="6"/>
        <v>0</v>
      </c>
      <c r="P21" s="73">
        <f t="shared" si="7"/>
        <v>0</v>
      </c>
    </row>
    <row r="22" spans="1:17" s="4" customFormat="1" ht="5.0999999999999996" customHeight="1">
      <c r="A22" s="7"/>
      <c r="B22" s="7"/>
      <c r="C22" s="34"/>
      <c r="D22" s="34"/>
      <c r="E22" s="3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7" s="4" customFormat="1" ht="15">
      <c r="A23" s="5" t="s">
        <v>9</v>
      </c>
      <c r="B23" s="5"/>
      <c r="C23" s="45">
        <f t="shared" ref="C23:L23" si="8">SUM(C5:C22)</f>
        <v>521</v>
      </c>
      <c r="D23" s="6">
        <f t="shared" si="8"/>
        <v>10</v>
      </c>
      <c r="E23" s="6">
        <f t="shared" si="8"/>
        <v>7</v>
      </c>
      <c r="F23" s="45">
        <f t="shared" si="8"/>
        <v>504</v>
      </c>
      <c r="G23" s="45">
        <f t="shared" si="8"/>
        <v>234</v>
      </c>
      <c r="H23" s="6">
        <f t="shared" si="8"/>
        <v>34</v>
      </c>
      <c r="I23" s="6">
        <f t="shared" si="8"/>
        <v>10</v>
      </c>
      <c r="J23" s="6">
        <f t="shared" si="8"/>
        <v>6</v>
      </c>
      <c r="K23" s="45">
        <f t="shared" si="8"/>
        <v>105</v>
      </c>
      <c r="L23" s="45">
        <f t="shared" si="8"/>
        <v>105</v>
      </c>
      <c r="M23" s="1">
        <f>(G23/F23)</f>
        <v>0.4642857142857143</v>
      </c>
      <c r="N23" s="29">
        <f>G23+K23+L23</f>
        <v>444</v>
      </c>
      <c r="O23" s="41">
        <f>N23/F23</f>
        <v>0.88095238095238093</v>
      </c>
      <c r="P23" s="46">
        <f>((G23-H23-I23-J23)+(2*H23)+(3*I23)+(4*J23))/F23</f>
        <v>0.6071428571428571</v>
      </c>
    </row>
    <row r="24" spans="1:17" ht="30" customHeight="1">
      <c r="A24" s="116" t="s">
        <v>49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8"/>
    </row>
    <row r="25" spans="1:17" s="4" customFormat="1" ht="15.75">
      <c r="A25" s="2" t="s">
        <v>29</v>
      </c>
      <c r="B25" s="3" t="s">
        <v>32</v>
      </c>
      <c r="C25" s="3" t="s">
        <v>43</v>
      </c>
      <c r="D25" s="3" t="s">
        <v>30</v>
      </c>
      <c r="E25" s="3" t="s">
        <v>38</v>
      </c>
      <c r="F25" s="3" t="s">
        <v>1</v>
      </c>
      <c r="G25" s="3" t="s">
        <v>2</v>
      </c>
      <c r="H25" s="3" t="s">
        <v>3</v>
      </c>
      <c r="I25" s="3" t="s">
        <v>4</v>
      </c>
      <c r="J25" s="3" t="s">
        <v>5</v>
      </c>
      <c r="K25" s="3" t="s">
        <v>6</v>
      </c>
      <c r="L25" s="3" t="s">
        <v>7</v>
      </c>
      <c r="M25" s="3" t="s">
        <v>8</v>
      </c>
      <c r="N25" s="3" t="s">
        <v>10</v>
      </c>
      <c r="O25" s="47" t="s">
        <v>26</v>
      </c>
      <c r="P25" s="3" t="s">
        <v>44</v>
      </c>
    </row>
    <row r="26" spans="1:17" s="4" customFormat="1" ht="5.0999999999999996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s="4" customFormat="1" ht="15">
      <c r="A27" s="5" t="s">
        <v>101</v>
      </c>
      <c r="B27" s="70">
        <v>15</v>
      </c>
      <c r="C27" s="70">
        <v>53</v>
      </c>
      <c r="D27" s="70">
        <v>1</v>
      </c>
      <c r="E27" s="70">
        <v>2</v>
      </c>
      <c r="F27" s="70">
        <v>50</v>
      </c>
      <c r="G27" s="70">
        <v>39</v>
      </c>
      <c r="H27" s="70">
        <v>5</v>
      </c>
      <c r="I27" s="70"/>
      <c r="J27" s="105">
        <v>2</v>
      </c>
      <c r="K27" s="105">
        <v>17</v>
      </c>
      <c r="L27" s="105">
        <v>22</v>
      </c>
      <c r="M27" s="104">
        <f>(G27/F27)</f>
        <v>0.78</v>
      </c>
      <c r="N27" s="105">
        <f>(G27+K27+L27)</f>
        <v>78</v>
      </c>
      <c r="O27" s="106">
        <f>(N27/F27)</f>
        <v>1.56</v>
      </c>
      <c r="P27" s="108">
        <f>((G27-H27-I27-J27)+(2*H27)+(3*I27)+(4*J27))/F27</f>
        <v>1</v>
      </c>
      <c r="Q27" s="95"/>
    </row>
    <row r="28" spans="1:17" s="4" customFormat="1" ht="15">
      <c r="A28" s="5" t="s">
        <v>61</v>
      </c>
      <c r="B28" s="70">
        <v>12</v>
      </c>
      <c r="C28" s="70">
        <v>46</v>
      </c>
      <c r="D28" s="70"/>
      <c r="E28" s="70"/>
      <c r="F28" s="70">
        <v>46</v>
      </c>
      <c r="G28" s="70">
        <v>22</v>
      </c>
      <c r="H28" s="70">
        <v>5</v>
      </c>
      <c r="I28" s="70"/>
      <c r="J28" s="70"/>
      <c r="K28" s="105">
        <v>14</v>
      </c>
      <c r="L28" s="70">
        <v>9</v>
      </c>
      <c r="M28" s="71">
        <f>(G28/F28)</f>
        <v>0.47826086956521741</v>
      </c>
      <c r="N28" s="70">
        <f>(G28+K28+L28)</f>
        <v>45</v>
      </c>
      <c r="O28" s="72">
        <f>(N28/F28)</f>
        <v>0.97826086956521741</v>
      </c>
      <c r="P28" s="73">
        <f>((G28-H28-I28-J28)+(2*H28)+(3*I28)+(4*J28))/F28</f>
        <v>0.58695652173913049</v>
      </c>
      <c r="Q28" s="95"/>
    </row>
    <row r="29" spans="1:17" s="4" customFormat="1" ht="15">
      <c r="A29" s="5" t="s">
        <v>70</v>
      </c>
      <c r="B29" s="70">
        <v>11</v>
      </c>
      <c r="C29" s="70">
        <v>41</v>
      </c>
      <c r="D29" s="70"/>
      <c r="E29" s="70"/>
      <c r="F29" s="70">
        <v>41</v>
      </c>
      <c r="G29" s="70">
        <v>19</v>
      </c>
      <c r="H29" s="70">
        <v>4</v>
      </c>
      <c r="I29" s="70">
        <v>1</v>
      </c>
      <c r="J29" s="105">
        <v>2</v>
      </c>
      <c r="K29" s="70">
        <v>7</v>
      </c>
      <c r="L29" s="105">
        <v>18</v>
      </c>
      <c r="M29" s="71">
        <f>(G29/F29)</f>
        <v>0.46341463414634149</v>
      </c>
      <c r="N29" s="70">
        <f>(G29+K29+L29)</f>
        <v>44</v>
      </c>
      <c r="O29" s="72">
        <f>(N29/F29)</f>
        <v>1.0731707317073171</v>
      </c>
      <c r="P29" s="73">
        <f>((G29-H29-I29-J29)+(2*H29)+(3*I29)+(4*J29))/F29</f>
        <v>0.75609756097560976</v>
      </c>
      <c r="Q29" s="95"/>
    </row>
    <row r="30" spans="1:17" s="4" customFormat="1" ht="15">
      <c r="A30" s="5" t="s">
        <v>74</v>
      </c>
      <c r="B30" s="70">
        <v>9</v>
      </c>
      <c r="C30" s="70">
        <v>34</v>
      </c>
      <c r="D30" s="70"/>
      <c r="E30" s="70">
        <v>1</v>
      </c>
      <c r="F30" s="70">
        <v>33</v>
      </c>
      <c r="G30" s="70">
        <v>22</v>
      </c>
      <c r="H30" s="70">
        <v>3</v>
      </c>
      <c r="I30" s="70">
        <v>1</v>
      </c>
      <c r="J30" s="70">
        <v>1</v>
      </c>
      <c r="K30" s="70">
        <v>12</v>
      </c>
      <c r="L30" s="70">
        <v>8</v>
      </c>
      <c r="M30" s="104">
        <f>(G30/F30)</f>
        <v>0.66666666666666663</v>
      </c>
      <c r="N30" s="70">
        <f>(G30+K30+L30)</f>
        <v>42</v>
      </c>
      <c r="O30" s="106">
        <f>(N30/F30)</f>
        <v>1.2727272727272727</v>
      </c>
      <c r="P30" s="73">
        <f>((G30-H30-I30-J30)+(2*H30)+(3*I30)+(4*J30))/F30</f>
        <v>0.90909090909090906</v>
      </c>
      <c r="Q30" s="95"/>
    </row>
    <row r="31" spans="1:17" s="4" customFormat="1" ht="15">
      <c r="A31" s="5" t="s">
        <v>96</v>
      </c>
      <c r="B31" s="70">
        <v>11</v>
      </c>
      <c r="C31" s="70">
        <v>39</v>
      </c>
      <c r="D31" s="70"/>
      <c r="E31" s="70"/>
      <c r="F31" s="70">
        <v>39</v>
      </c>
      <c r="G31" s="70">
        <v>21</v>
      </c>
      <c r="H31" s="70">
        <v>1</v>
      </c>
      <c r="I31" s="70"/>
      <c r="J31" s="70"/>
      <c r="K31" s="70">
        <v>9</v>
      </c>
      <c r="L31" s="70">
        <v>5</v>
      </c>
      <c r="M31" s="71">
        <f>(G31/F31)</f>
        <v>0.53846153846153844</v>
      </c>
      <c r="N31" s="70">
        <f>(G31+K31+L31)</f>
        <v>35</v>
      </c>
      <c r="O31" s="72">
        <f>(N31/F31)</f>
        <v>0.89743589743589747</v>
      </c>
      <c r="P31" s="73">
        <f>((G31-H31-I31-J31)+(2*H31)+(3*I31)+(4*J31))/F31</f>
        <v>0.5641025641025641</v>
      </c>
      <c r="Q31" s="95"/>
    </row>
    <row r="32" spans="1:17" s="4" customFormat="1" ht="15">
      <c r="A32" s="5" t="s">
        <v>113</v>
      </c>
      <c r="B32" s="70">
        <v>13</v>
      </c>
      <c r="C32" s="70">
        <v>39</v>
      </c>
      <c r="D32" s="70"/>
      <c r="E32" s="70"/>
      <c r="F32" s="70">
        <v>39</v>
      </c>
      <c r="G32" s="70">
        <v>21</v>
      </c>
      <c r="H32" s="70"/>
      <c r="I32" s="70">
        <v>1</v>
      </c>
      <c r="J32" s="70"/>
      <c r="K32" s="70">
        <v>7</v>
      </c>
      <c r="L32" s="70">
        <v>6</v>
      </c>
      <c r="M32" s="71">
        <f>(G32/F32)</f>
        <v>0.53846153846153844</v>
      </c>
      <c r="N32" s="70">
        <f>(G32+K32+L32)</f>
        <v>34</v>
      </c>
      <c r="O32" s="72">
        <f>(N32/F32)</f>
        <v>0.87179487179487181</v>
      </c>
      <c r="P32" s="73">
        <f>((G32-H32-I32-J32)+(2*H32)+(3*I32)+(4*J32))/F32</f>
        <v>0.58974358974358976</v>
      </c>
      <c r="Q32" s="95"/>
    </row>
    <row r="33" spans="1:17" s="4" customFormat="1" ht="15">
      <c r="A33" s="26" t="s">
        <v>114</v>
      </c>
      <c r="B33" s="70">
        <v>13</v>
      </c>
      <c r="C33" s="70">
        <v>40</v>
      </c>
      <c r="D33" s="70">
        <v>1</v>
      </c>
      <c r="E33" s="70"/>
      <c r="F33" s="70">
        <v>39</v>
      </c>
      <c r="G33" s="70">
        <v>18</v>
      </c>
      <c r="H33" s="110">
        <v>1</v>
      </c>
      <c r="I33" s="70"/>
      <c r="J33" s="70"/>
      <c r="K33" s="110">
        <v>5</v>
      </c>
      <c r="L33" s="110">
        <v>7</v>
      </c>
      <c r="M33" s="109">
        <f>(G33/F33)</f>
        <v>0.46153846153846156</v>
      </c>
      <c r="N33" s="110">
        <f>(G33+K33+L33)</f>
        <v>30</v>
      </c>
      <c r="O33" s="112">
        <f>(N33/F33)</f>
        <v>0.76923076923076927</v>
      </c>
      <c r="P33" s="113">
        <f>((G33-H33-I33-J33)+(2*H33)+(3*I33)+(4*J33))/F33</f>
        <v>0.48717948717948717</v>
      </c>
      <c r="Q33" s="95"/>
    </row>
    <row r="34" spans="1:17" s="4" customFormat="1" ht="15">
      <c r="A34" s="26" t="s">
        <v>62</v>
      </c>
      <c r="B34" s="70">
        <v>13</v>
      </c>
      <c r="C34" s="70">
        <v>48</v>
      </c>
      <c r="D34" s="70">
        <v>3</v>
      </c>
      <c r="E34" s="70"/>
      <c r="F34" s="70">
        <v>45</v>
      </c>
      <c r="G34" s="70">
        <v>14</v>
      </c>
      <c r="H34" s="110">
        <v>2</v>
      </c>
      <c r="I34" s="70"/>
      <c r="J34" s="70"/>
      <c r="K34" s="110">
        <v>15</v>
      </c>
      <c r="L34" s="70">
        <v>1</v>
      </c>
      <c r="M34" s="71">
        <f>(G34/F34)</f>
        <v>0.31111111111111112</v>
      </c>
      <c r="N34" s="110">
        <f>(G34+K34+L34)</f>
        <v>30</v>
      </c>
      <c r="O34" s="112">
        <f>(N34/F34)</f>
        <v>0.66666666666666663</v>
      </c>
      <c r="P34" s="73">
        <f>((G34-H34-I34-J34)+(2*H34)+(3*I34)+(4*J34))/F34</f>
        <v>0.35555555555555557</v>
      </c>
      <c r="Q34" s="95"/>
    </row>
    <row r="35" spans="1:17" s="4" customFormat="1" ht="15">
      <c r="A35" s="5" t="s">
        <v>63</v>
      </c>
      <c r="B35" s="70">
        <v>11</v>
      </c>
      <c r="C35" s="70">
        <v>35</v>
      </c>
      <c r="D35" s="70"/>
      <c r="E35" s="70">
        <v>2</v>
      </c>
      <c r="F35" s="70">
        <v>33</v>
      </c>
      <c r="G35" s="70">
        <v>13</v>
      </c>
      <c r="H35" s="70">
        <v>1</v>
      </c>
      <c r="I35" s="70"/>
      <c r="J35" s="70"/>
      <c r="K35" s="70">
        <v>4</v>
      </c>
      <c r="L35" s="70">
        <v>8</v>
      </c>
      <c r="M35" s="71">
        <f>(G35/F35)</f>
        <v>0.39393939393939392</v>
      </c>
      <c r="N35" s="70">
        <f>(G35+K35+L35)</f>
        <v>25</v>
      </c>
      <c r="O35" s="72">
        <f>(N35/F35)</f>
        <v>0.75757575757575757</v>
      </c>
      <c r="P35" s="73">
        <f>((G35-H35-I35-J35)+(2*H35)+(3*I35)+(4*J35))/F35</f>
        <v>0.42424242424242425</v>
      </c>
      <c r="Q35" s="95"/>
    </row>
    <row r="36" spans="1:17" s="4" customFormat="1" ht="15">
      <c r="A36" s="5" t="s">
        <v>147</v>
      </c>
      <c r="B36" s="70">
        <v>8</v>
      </c>
      <c r="C36" s="70">
        <v>26</v>
      </c>
      <c r="D36" s="70">
        <v>2</v>
      </c>
      <c r="E36" s="70"/>
      <c r="F36" s="70">
        <v>24</v>
      </c>
      <c r="G36" s="70">
        <v>14</v>
      </c>
      <c r="H36" s="70">
        <v>1</v>
      </c>
      <c r="I36" s="105">
        <v>3</v>
      </c>
      <c r="J36" s="70">
        <v>1</v>
      </c>
      <c r="K36" s="70">
        <v>4</v>
      </c>
      <c r="L36" s="70">
        <v>6</v>
      </c>
      <c r="M36" s="71">
        <f>(G36/F36)</f>
        <v>0.58333333333333337</v>
      </c>
      <c r="N36" s="70">
        <f>(G36+K36+L36)</f>
        <v>24</v>
      </c>
      <c r="O36" s="72">
        <f>(N36/F36)</f>
        <v>1</v>
      </c>
      <c r="P36" s="73">
        <f>((G36-H36-I36-J36)+(2*H36)+(3*I36)+(4*J36))/F36</f>
        <v>1</v>
      </c>
      <c r="Q36" s="95"/>
    </row>
    <row r="37" spans="1:17" s="4" customFormat="1" ht="15">
      <c r="A37" s="5" t="s">
        <v>71</v>
      </c>
      <c r="B37" s="70">
        <v>6</v>
      </c>
      <c r="C37" s="70">
        <v>20</v>
      </c>
      <c r="D37" s="70"/>
      <c r="E37" s="70">
        <v>1</v>
      </c>
      <c r="F37" s="70">
        <v>19</v>
      </c>
      <c r="G37" s="70">
        <v>10</v>
      </c>
      <c r="H37" s="70">
        <v>1</v>
      </c>
      <c r="I37" s="70">
        <v>1</v>
      </c>
      <c r="J37" s="105">
        <v>2</v>
      </c>
      <c r="K37" s="70">
        <v>6</v>
      </c>
      <c r="L37" s="70">
        <v>6</v>
      </c>
      <c r="M37" s="71">
        <f>(G37/F37)</f>
        <v>0.52631578947368418</v>
      </c>
      <c r="N37" s="70">
        <f>(G37+K37+L37)</f>
        <v>22</v>
      </c>
      <c r="O37" s="72">
        <f>(N37/F37)</f>
        <v>1.1578947368421053</v>
      </c>
      <c r="P37" s="73">
        <f>((G37-H37-I37-J37)+(2*H37)+(3*I37)+(4*J37))/F37</f>
        <v>1</v>
      </c>
      <c r="Q37" s="95"/>
    </row>
    <row r="38" spans="1:17" s="4" customFormat="1" ht="15">
      <c r="A38" s="26" t="s">
        <v>111</v>
      </c>
      <c r="B38" s="70">
        <v>11</v>
      </c>
      <c r="C38" s="70">
        <v>36</v>
      </c>
      <c r="D38" s="70">
        <v>2</v>
      </c>
      <c r="E38" s="70"/>
      <c r="F38" s="70">
        <v>34</v>
      </c>
      <c r="G38" s="70">
        <v>12</v>
      </c>
      <c r="H38" s="110">
        <v>3</v>
      </c>
      <c r="I38" s="70"/>
      <c r="J38" s="70"/>
      <c r="K38" s="70">
        <v>3</v>
      </c>
      <c r="L38" s="110">
        <v>7</v>
      </c>
      <c r="M38" s="71">
        <f>(G38/F38)</f>
        <v>0.35294117647058826</v>
      </c>
      <c r="N38" s="110">
        <f>(G38+K38+L38)</f>
        <v>22</v>
      </c>
      <c r="O38" s="112">
        <f>(N38/F38)</f>
        <v>0.6470588235294118</v>
      </c>
      <c r="P38" s="113">
        <f>((G38-H38-I38-J38)+(2*H38)+(3*I38)+(4*J38))/F38</f>
        <v>0.44117647058823528</v>
      </c>
      <c r="Q38" s="95"/>
    </row>
    <row r="39" spans="1:17" s="4" customFormat="1" ht="15">
      <c r="A39" s="5" t="s">
        <v>159</v>
      </c>
      <c r="B39" s="70">
        <v>7</v>
      </c>
      <c r="C39" s="70">
        <v>24</v>
      </c>
      <c r="D39" s="70"/>
      <c r="E39" s="70">
        <v>1</v>
      </c>
      <c r="F39" s="70">
        <v>23</v>
      </c>
      <c r="G39" s="70">
        <v>10</v>
      </c>
      <c r="H39" s="70"/>
      <c r="I39" s="70"/>
      <c r="J39" s="70"/>
      <c r="K39" s="70">
        <v>6</v>
      </c>
      <c r="L39" s="70">
        <v>3</v>
      </c>
      <c r="M39" s="71">
        <f>(G39/F39)</f>
        <v>0.43478260869565216</v>
      </c>
      <c r="N39" s="70">
        <f>(G39+K39+L39)</f>
        <v>19</v>
      </c>
      <c r="O39" s="72">
        <f>(N39/F39)</f>
        <v>0.82608695652173914</v>
      </c>
      <c r="P39" s="73">
        <f>((G39-H39-I39-J39)+(2*H39)+(3*I39)+(4*J39))/F39</f>
        <v>0.43478260869565216</v>
      </c>
      <c r="Q39" s="95"/>
    </row>
    <row r="40" spans="1:17" s="4" customFormat="1" ht="15">
      <c r="A40" s="5" t="s">
        <v>145</v>
      </c>
      <c r="B40" s="70">
        <v>3</v>
      </c>
      <c r="C40" s="70">
        <v>11</v>
      </c>
      <c r="D40" s="70"/>
      <c r="E40" s="70"/>
      <c r="F40" s="70">
        <v>11</v>
      </c>
      <c r="G40" s="70">
        <v>6</v>
      </c>
      <c r="H40" s="70">
        <v>1</v>
      </c>
      <c r="I40" s="105">
        <v>2</v>
      </c>
      <c r="J40" s="70"/>
      <c r="K40" s="70">
        <v>2</v>
      </c>
      <c r="L40" s="70">
        <v>3</v>
      </c>
      <c r="M40" s="71">
        <f>(G40/F40)</f>
        <v>0.54545454545454541</v>
      </c>
      <c r="N40" s="70">
        <f>(G40+K40+L40)</f>
        <v>11</v>
      </c>
      <c r="O40" s="72">
        <f>(N40/F40)</f>
        <v>1</v>
      </c>
      <c r="P40" s="73">
        <f>((G40-H40-I40-J40)+(2*H40)+(3*I40)+(4*J40))/F40</f>
        <v>1</v>
      </c>
      <c r="Q40" s="95"/>
    </row>
    <row r="41" spans="1:17" s="4" customFormat="1" ht="15">
      <c r="A41" s="5" t="s">
        <v>146</v>
      </c>
      <c r="B41" s="70">
        <v>3</v>
      </c>
      <c r="C41" s="70">
        <v>8</v>
      </c>
      <c r="D41" s="70"/>
      <c r="E41" s="70"/>
      <c r="F41" s="70">
        <v>8</v>
      </c>
      <c r="G41" s="70">
        <v>3</v>
      </c>
      <c r="H41" s="70">
        <v>1</v>
      </c>
      <c r="I41" s="70"/>
      <c r="J41" s="70"/>
      <c r="K41" s="70">
        <v>1</v>
      </c>
      <c r="L41" s="70">
        <v>1</v>
      </c>
      <c r="M41" s="71">
        <f>(G41/F41)</f>
        <v>0.375</v>
      </c>
      <c r="N41" s="70">
        <f>(G41+K41+L41)</f>
        <v>5</v>
      </c>
      <c r="O41" s="72">
        <f>(N41/F41)</f>
        <v>0.625</v>
      </c>
      <c r="P41" s="73">
        <f>((G41-H41-I41-J41)+(2*H41)+(3*I41)+(4*J41))/F41</f>
        <v>0.5</v>
      </c>
      <c r="Q41" s="95"/>
    </row>
    <row r="42" spans="1:17" s="4" customFormat="1" ht="15">
      <c r="A42" s="5" t="s">
        <v>233</v>
      </c>
      <c r="B42" s="70">
        <v>1</v>
      </c>
      <c r="C42" s="70">
        <v>3</v>
      </c>
      <c r="D42" s="70"/>
      <c r="E42" s="70"/>
      <c r="F42" s="70">
        <v>3</v>
      </c>
      <c r="G42" s="70">
        <v>1</v>
      </c>
      <c r="H42" s="70"/>
      <c r="I42" s="70"/>
      <c r="J42" s="70"/>
      <c r="K42" s="70"/>
      <c r="L42" s="70">
        <v>1</v>
      </c>
      <c r="M42" s="71">
        <f>(G42/F42)</f>
        <v>0.33333333333333331</v>
      </c>
      <c r="N42" s="70">
        <f>(G42+K42+L42)</f>
        <v>2</v>
      </c>
      <c r="O42" s="72">
        <f>(N42/F42)</f>
        <v>0.66666666666666663</v>
      </c>
      <c r="P42" s="73">
        <f>((G42-H42-I42-J42)+(2*H42)+(3*I42)+(4*J42))/F42</f>
        <v>0.33333333333333331</v>
      </c>
      <c r="Q42" s="95"/>
    </row>
    <row r="43" spans="1:17" s="4" customFormat="1" ht="15">
      <c r="A43" s="77" t="s">
        <v>174</v>
      </c>
      <c r="B43" s="70">
        <v>3</v>
      </c>
      <c r="C43" s="70">
        <v>9</v>
      </c>
      <c r="D43" s="70"/>
      <c r="E43" s="70"/>
      <c r="F43" s="70">
        <v>9</v>
      </c>
      <c r="G43" s="70">
        <v>1</v>
      </c>
      <c r="H43" s="70"/>
      <c r="I43" s="70"/>
      <c r="J43" s="70"/>
      <c r="K43" s="70">
        <v>1</v>
      </c>
      <c r="L43" s="70"/>
      <c r="M43" s="71">
        <f>(G43/F43)</f>
        <v>0.1111111111111111</v>
      </c>
      <c r="N43" s="70">
        <f>(G43+K43+L43)</f>
        <v>2</v>
      </c>
      <c r="O43" s="72">
        <f>(N43/F43)</f>
        <v>0.22222222222222221</v>
      </c>
      <c r="P43" s="73">
        <f>((G43-H43-I43-J43)+(2*H43)+(3*I43)+(4*J43))/F43</f>
        <v>0.1111111111111111</v>
      </c>
    </row>
    <row r="44" spans="1:17" s="4" customFormat="1" ht="15">
      <c r="A44" s="5" t="s">
        <v>239</v>
      </c>
      <c r="B44" s="70">
        <v>1</v>
      </c>
      <c r="C44" s="70">
        <v>3</v>
      </c>
      <c r="D44" s="70"/>
      <c r="E44" s="70"/>
      <c r="F44" s="70">
        <v>3</v>
      </c>
      <c r="G44" s="70"/>
      <c r="H44" s="70"/>
      <c r="I44" s="70"/>
      <c r="J44" s="70"/>
      <c r="K44" s="70"/>
      <c r="L44" s="70"/>
      <c r="M44" s="71">
        <f>(G44/F44)</f>
        <v>0</v>
      </c>
      <c r="N44" s="70">
        <f>(G44+K44+L44)</f>
        <v>0</v>
      </c>
      <c r="O44" s="72">
        <f>(N44/F44)</f>
        <v>0</v>
      </c>
      <c r="P44" s="73">
        <f>((G44-H44-I44-J44)+(2*H44)+(3*I44)+(4*J44))/F44</f>
        <v>0</v>
      </c>
    </row>
    <row r="45" spans="1:17" s="4" customFormat="1" ht="15">
      <c r="A45" s="115" t="s">
        <v>163</v>
      </c>
      <c r="B45" s="70">
        <v>2</v>
      </c>
      <c r="C45" s="70">
        <v>5</v>
      </c>
      <c r="D45" s="70"/>
      <c r="E45" s="70">
        <v>1</v>
      </c>
      <c r="F45" s="70">
        <v>4</v>
      </c>
      <c r="G45" s="70">
        <v>2</v>
      </c>
      <c r="H45" s="70">
        <v>2</v>
      </c>
      <c r="I45" s="70"/>
      <c r="J45" s="70"/>
      <c r="K45" s="70"/>
      <c r="L45" s="70">
        <v>2</v>
      </c>
      <c r="M45" s="71">
        <f t="shared" ref="M45" si="9">(G45/F45)</f>
        <v>0.5</v>
      </c>
      <c r="N45" s="70">
        <f t="shared" ref="N45" si="10">(G45+K45+L45)</f>
        <v>4</v>
      </c>
      <c r="O45" s="72">
        <f t="shared" ref="O45" si="11">(N45/F45)</f>
        <v>1</v>
      </c>
      <c r="P45" s="73">
        <f t="shared" ref="P45" si="12">((G45-H45-I45-J45)+(2*H45)+(3*I45)+(4*J45))/F45</f>
        <v>1</v>
      </c>
    </row>
    <row r="46" spans="1:17" s="4" customFormat="1" ht="15">
      <c r="A46" s="102" t="s">
        <v>117</v>
      </c>
      <c r="B46" s="70">
        <v>2</v>
      </c>
      <c r="C46" s="70">
        <v>5</v>
      </c>
      <c r="D46" s="70"/>
      <c r="E46" s="70"/>
      <c r="F46" s="70">
        <v>5</v>
      </c>
      <c r="G46" s="70">
        <v>3</v>
      </c>
      <c r="H46" s="70"/>
      <c r="I46" s="70"/>
      <c r="J46" s="70"/>
      <c r="K46" s="70">
        <v>1</v>
      </c>
      <c r="L46" s="70">
        <v>1</v>
      </c>
      <c r="M46" s="71">
        <f>(G46/F46)</f>
        <v>0.6</v>
      </c>
      <c r="N46" s="70">
        <f>(G46+K46+L46)</f>
        <v>5</v>
      </c>
      <c r="O46" s="72">
        <f>(N46/F46)</f>
        <v>1</v>
      </c>
      <c r="P46" s="73">
        <f>((G46-H46-I46-J46)+(2*H46)+(3*I46)+(4*J46))/F46</f>
        <v>0.6</v>
      </c>
    </row>
    <row r="47" spans="1:17" s="4" customFormat="1" ht="15">
      <c r="A47" s="102" t="s">
        <v>165</v>
      </c>
      <c r="B47" s="70">
        <v>1</v>
      </c>
      <c r="C47" s="70">
        <v>3</v>
      </c>
      <c r="D47" s="70"/>
      <c r="E47" s="70"/>
      <c r="F47" s="70">
        <v>3</v>
      </c>
      <c r="G47" s="70"/>
      <c r="H47" s="70"/>
      <c r="I47" s="70"/>
      <c r="J47" s="70"/>
      <c r="K47" s="70"/>
      <c r="L47" s="70"/>
      <c r="M47" s="71">
        <f>(G47/F47)</f>
        <v>0</v>
      </c>
      <c r="N47" s="70">
        <f>(G47+K47+L47)</f>
        <v>0</v>
      </c>
      <c r="O47" s="72">
        <f>(N47/F47)</f>
        <v>0</v>
      </c>
      <c r="P47" s="73">
        <f>((G47-H47-I47-J47)+(2*H47)+(3*I47)+(4*J47))/F47</f>
        <v>0</v>
      </c>
    </row>
    <row r="48" spans="1:17" s="4" customFormat="1" ht="5.0999999999999996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34"/>
      <c r="O48" s="7"/>
      <c r="P48" s="7"/>
    </row>
    <row r="49" spans="1:17" s="4" customFormat="1" ht="15">
      <c r="A49" s="5" t="s">
        <v>9</v>
      </c>
      <c r="B49" s="5"/>
      <c r="C49" s="45">
        <f t="shared" ref="C49:L49" si="13">SUM(C27:C48)</f>
        <v>528</v>
      </c>
      <c r="D49" s="6">
        <f t="shared" si="13"/>
        <v>9</v>
      </c>
      <c r="E49" s="6">
        <f t="shared" si="13"/>
        <v>8</v>
      </c>
      <c r="F49" s="45">
        <f t="shared" si="13"/>
        <v>511</v>
      </c>
      <c r="G49" s="45">
        <f t="shared" si="13"/>
        <v>251</v>
      </c>
      <c r="H49" s="6">
        <f t="shared" si="13"/>
        <v>31</v>
      </c>
      <c r="I49" s="6">
        <f t="shared" si="13"/>
        <v>9</v>
      </c>
      <c r="J49" s="6">
        <f t="shared" si="13"/>
        <v>8</v>
      </c>
      <c r="K49" s="45">
        <f t="shared" si="13"/>
        <v>114</v>
      </c>
      <c r="L49" s="45">
        <f t="shared" si="13"/>
        <v>114</v>
      </c>
      <c r="M49" s="1">
        <f>(G49/F49)</f>
        <v>0.49119373776908021</v>
      </c>
      <c r="N49" s="29">
        <f>G49+K49+L49</f>
        <v>479</v>
      </c>
      <c r="O49" s="41">
        <f>N49/F49</f>
        <v>0.93737769080234834</v>
      </c>
      <c r="P49" s="46">
        <f>((G49-H49-I49-J49)+(2*H49)+(3*I49)+(4*J49))/F49</f>
        <v>0.63405088062622306</v>
      </c>
    </row>
    <row r="50" spans="1:17" ht="30" customHeight="1">
      <c r="A50" s="116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8"/>
    </row>
    <row r="51" spans="1:17" ht="15.75">
      <c r="A51" s="2" t="s">
        <v>31</v>
      </c>
      <c r="B51" s="3" t="s">
        <v>32</v>
      </c>
      <c r="C51" s="3" t="s">
        <v>43</v>
      </c>
      <c r="D51" s="3" t="s">
        <v>30</v>
      </c>
      <c r="E51" s="3" t="s">
        <v>38</v>
      </c>
      <c r="F51" s="3" t="s">
        <v>1</v>
      </c>
      <c r="G51" s="3" t="s">
        <v>2</v>
      </c>
      <c r="H51" s="3" t="s">
        <v>3</v>
      </c>
      <c r="I51" s="3" t="s">
        <v>4</v>
      </c>
      <c r="J51" s="3" t="s">
        <v>5</v>
      </c>
      <c r="K51" s="3" t="s">
        <v>6</v>
      </c>
      <c r="L51" s="3" t="s">
        <v>7</v>
      </c>
      <c r="M51" s="3" t="s">
        <v>8</v>
      </c>
      <c r="N51" s="3" t="s">
        <v>10</v>
      </c>
      <c r="O51" s="47" t="s">
        <v>26</v>
      </c>
      <c r="P51" s="3" t="s">
        <v>44</v>
      </c>
    </row>
    <row r="52" spans="1:17" ht="5.0999999999999996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8"/>
      <c r="P52" s="7"/>
    </row>
    <row r="53" spans="1:17" ht="15">
      <c r="A53" s="31" t="s">
        <v>80</v>
      </c>
      <c r="B53" s="70">
        <v>15</v>
      </c>
      <c r="C53" s="70">
        <v>54</v>
      </c>
      <c r="D53" s="70">
        <v>1</v>
      </c>
      <c r="E53" s="70">
        <v>1</v>
      </c>
      <c r="F53" s="70">
        <v>52</v>
      </c>
      <c r="G53" s="70">
        <v>30</v>
      </c>
      <c r="H53" s="105">
        <v>7</v>
      </c>
      <c r="I53" s="105">
        <v>3</v>
      </c>
      <c r="J53" s="105">
        <v>2</v>
      </c>
      <c r="K53" s="105">
        <v>19</v>
      </c>
      <c r="L53" s="105">
        <v>17</v>
      </c>
      <c r="M53" s="71">
        <f>(G53/F53)</f>
        <v>0.57692307692307687</v>
      </c>
      <c r="N53" s="105">
        <f>(G53+K53+L53)</f>
        <v>66</v>
      </c>
      <c r="O53" s="107">
        <f>(N53/F53)</f>
        <v>1.2692307692307692</v>
      </c>
      <c r="P53" s="108">
        <f>((G53-H53-I53-J53)+(2*H53)+(3*I53)+(4*J53))/F53</f>
        <v>0.94230769230769229</v>
      </c>
      <c r="Q53" s="85"/>
    </row>
    <row r="54" spans="1:17" ht="15">
      <c r="A54" s="32" t="s">
        <v>94</v>
      </c>
      <c r="B54" s="70">
        <v>12</v>
      </c>
      <c r="C54" s="70">
        <v>42</v>
      </c>
      <c r="D54" s="70">
        <v>1</v>
      </c>
      <c r="E54" s="70">
        <v>1</v>
      </c>
      <c r="F54" s="70">
        <v>40</v>
      </c>
      <c r="G54" s="70">
        <v>24</v>
      </c>
      <c r="H54" s="105">
        <v>8</v>
      </c>
      <c r="I54" s="105">
        <v>2</v>
      </c>
      <c r="J54" s="105">
        <v>4</v>
      </c>
      <c r="K54" s="105">
        <v>18</v>
      </c>
      <c r="L54" s="70">
        <v>14</v>
      </c>
      <c r="M54" s="104">
        <f>(G54/F54)</f>
        <v>0.6</v>
      </c>
      <c r="N54" s="105">
        <f>(G54+K54+L54)</f>
        <v>56</v>
      </c>
      <c r="O54" s="107">
        <f>(N54/F54)</f>
        <v>1.4</v>
      </c>
      <c r="P54" s="108">
        <f>((G54-H54-I54-J54)+(2*H54)+(3*I54)+(4*J54))/F54</f>
        <v>1.2</v>
      </c>
      <c r="Q54" s="85"/>
    </row>
    <row r="55" spans="1:17" ht="15">
      <c r="A55" s="31" t="s">
        <v>188</v>
      </c>
      <c r="B55" s="70">
        <v>14</v>
      </c>
      <c r="C55" s="70">
        <v>48</v>
      </c>
      <c r="D55" s="70"/>
      <c r="E55" s="70">
        <v>3</v>
      </c>
      <c r="F55" s="70">
        <v>45</v>
      </c>
      <c r="G55" s="70">
        <v>24</v>
      </c>
      <c r="H55" s="105">
        <v>8</v>
      </c>
      <c r="I55" s="70"/>
      <c r="J55" s="105">
        <v>2</v>
      </c>
      <c r="K55" s="70">
        <v>12</v>
      </c>
      <c r="L55" s="105">
        <v>18</v>
      </c>
      <c r="M55" s="71">
        <f>(G55/F55)</f>
        <v>0.53333333333333333</v>
      </c>
      <c r="N55" s="105">
        <f>(G55+K55+L55)</f>
        <v>54</v>
      </c>
      <c r="O55" s="107">
        <f>(N55/F55)</f>
        <v>1.2</v>
      </c>
      <c r="P55" s="73">
        <f>((G55-H55-I55-J55)+(2*H55)+(3*I55)+(4*J55))/F55</f>
        <v>0.84444444444444444</v>
      </c>
      <c r="Q55" s="85"/>
    </row>
    <row r="56" spans="1:17" ht="15">
      <c r="A56" s="32" t="s">
        <v>78</v>
      </c>
      <c r="B56" s="70">
        <v>15</v>
      </c>
      <c r="C56" s="70">
        <v>53</v>
      </c>
      <c r="D56" s="70">
        <v>3</v>
      </c>
      <c r="E56" s="70">
        <v>3</v>
      </c>
      <c r="F56" s="70">
        <v>47</v>
      </c>
      <c r="G56" s="70">
        <v>24</v>
      </c>
      <c r="H56" s="105">
        <v>10</v>
      </c>
      <c r="I56" s="70"/>
      <c r="J56" s="70"/>
      <c r="K56" s="70">
        <v>12</v>
      </c>
      <c r="L56" s="105">
        <v>15</v>
      </c>
      <c r="M56" s="71">
        <f>(G56/F56)</f>
        <v>0.51063829787234039</v>
      </c>
      <c r="N56" s="70">
        <f>(G56+K56+L56)</f>
        <v>51</v>
      </c>
      <c r="O56" s="74">
        <f>(N56/F56)</f>
        <v>1.0851063829787233</v>
      </c>
      <c r="P56" s="73">
        <f>((G56-H56-I56-J56)+(2*H56)+(3*I56)+(4*J56))/F56</f>
        <v>0.72340425531914898</v>
      </c>
      <c r="Q56" s="85"/>
    </row>
    <row r="57" spans="1:17" ht="15">
      <c r="A57" s="32" t="s">
        <v>169</v>
      </c>
      <c r="B57" s="70">
        <v>10</v>
      </c>
      <c r="C57" s="70">
        <v>36</v>
      </c>
      <c r="D57" s="70"/>
      <c r="E57" s="70">
        <v>2</v>
      </c>
      <c r="F57" s="70">
        <v>34</v>
      </c>
      <c r="G57" s="70">
        <v>18</v>
      </c>
      <c r="H57" s="105">
        <v>8</v>
      </c>
      <c r="I57" s="105">
        <v>2</v>
      </c>
      <c r="J57" s="70">
        <v>1</v>
      </c>
      <c r="K57" s="70">
        <v>11</v>
      </c>
      <c r="L57" s="105">
        <v>18</v>
      </c>
      <c r="M57" s="71">
        <f>(G57/F57)</f>
        <v>0.52941176470588236</v>
      </c>
      <c r="N57" s="70">
        <f>(G57+K57+L57)</f>
        <v>47</v>
      </c>
      <c r="O57" s="107">
        <f>(N57/F57)</f>
        <v>1.3823529411764706</v>
      </c>
      <c r="P57" s="108">
        <f>((G57-H57-I57-J57)+(2*H57)+(3*I57)+(4*J57))/F57</f>
        <v>0.97058823529411764</v>
      </c>
      <c r="Q57" s="85"/>
    </row>
    <row r="58" spans="1:17" ht="15">
      <c r="A58" s="33" t="s">
        <v>41</v>
      </c>
      <c r="B58" s="70">
        <v>13</v>
      </c>
      <c r="C58" s="70">
        <v>49</v>
      </c>
      <c r="D58" s="70">
        <v>1</v>
      </c>
      <c r="E58" s="70">
        <v>1</v>
      </c>
      <c r="F58" s="70">
        <v>47</v>
      </c>
      <c r="G58" s="70">
        <v>21</v>
      </c>
      <c r="H58" s="110">
        <v>2</v>
      </c>
      <c r="I58" s="70"/>
      <c r="J58" s="110">
        <v>1</v>
      </c>
      <c r="K58" s="110">
        <v>18</v>
      </c>
      <c r="L58" s="110">
        <v>8</v>
      </c>
      <c r="M58" s="109">
        <f>(G58/F58)</f>
        <v>0.44680851063829785</v>
      </c>
      <c r="N58" s="110">
        <f>(G58+K58+L58)</f>
        <v>47</v>
      </c>
      <c r="O58" s="111">
        <f>(N58/F58)</f>
        <v>1</v>
      </c>
      <c r="P58" s="113">
        <f>((G58-H58-I58-J58)+(2*H58)+(3*I58)+(4*J58))/F58</f>
        <v>0.55319148936170215</v>
      </c>
      <c r="Q58" s="85"/>
    </row>
    <row r="59" spans="1:17" ht="15">
      <c r="A59" s="31" t="s">
        <v>107</v>
      </c>
      <c r="B59" s="70">
        <v>13</v>
      </c>
      <c r="C59" s="70">
        <v>46</v>
      </c>
      <c r="D59" s="70">
        <v>1</v>
      </c>
      <c r="E59" s="70"/>
      <c r="F59" s="70">
        <v>45</v>
      </c>
      <c r="G59" s="70">
        <v>27</v>
      </c>
      <c r="H59" s="70">
        <v>3</v>
      </c>
      <c r="I59" s="70"/>
      <c r="J59" s="70">
        <v>1</v>
      </c>
      <c r="K59" s="70">
        <v>9</v>
      </c>
      <c r="L59" s="70">
        <v>9</v>
      </c>
      <c r="M59" s="104">
        <f>(G59/F59)</f>
        <v>0.6</v>
      </c>
      <c r="N59" s="70">
        <f>(G59+K59+L59)</f>
        <v>45</v>
      </c>
      <c r="O59" s="74">
        <f>(N59/F59)</f>
        <v>1</v>
      </c>
      <c r="P59" s="73">
        <f>((G59-H59-I59-J59)+(2*H59)+(3*I59)+(4*J59))/F59</f>
        <v>0.73333333333333328</v>
      </c>
      <c r="Q59" s="85"/>
    </row>
    <row r="60" spans="1:17" ht="15">
      <c r="A60" s="31" t="s">
        <v>28</v>
      </c>
      <c r="B60" s="70">
        <v>12</v>
      </c>
      <c r="C60" s="70">
        <v>43</v>
      </c>
      <c r="D60" s="70"/>
      <c r="E60" s="70">
        <v>1</v>
      </c>
      <c r="F60" s="70">
        <v>42</v>
      </c>
      <c r="G60" s="70">
        <v>21</v>
      </c>
      <c r="H60" s="70">
        <v>1</v>
      </c>
      <c r="I60" s="70"/>
      <c r="J60" s="70"/>
      <c r="K60" s="70">
        <v>8</v>
      </c>
      <c r="L60" s="70">
        <v>7</v>
      </c>
      <c r="M60" s="71">
        <f>(G60/F60)</f>
        <v>0.5</v>
      </c>
      <c r="N60" s="70">
        <f>(G60+K60+L60)</f>
        <v>36</v>
      </c>
      <c r="O60" s="74">
        <f>(N60/F60)</f>
        <v>0.8571428571428571</v>
      </c>
      <c r="P60" s="73">
        <f>((G60-H60-I60-J60)+(2*H60)+(3*I60)+(4*J60))/F60</f>
        <v>0.52380952380952384</v>
      </c>
      <c r="Q60" s="85"/>
    </row>
    <row r="61" spans="1:17" ht="15">
      <c r="A61" s="32" t="s">
        <v>161</v>
      </c>
      <c r="B61" s="70">
        <v>10</v>
      </c>
      <c r="C61" s="70">
        <v>34</v>
      </c>
      <c r="D61" s="70"/>
      <c r="E61" s="70"/>
      <c r="F61" s="70">
        <v>34</v>
      </c>
      <c r="G61" s="70">
        <v>15</v>
      </c>
      <c r="H61" s="70">
        <v>2</v>
      </c>
      <c r="I61" s="70"/>
      <c r="J61" s="70"/>
      <c r="K61" s="70">
        <v>9</v>
      </c>
      <c r="L61" s="70">
        <v>8</v>
      </c>
      <c r="M61" s="71">
        <f>(G61/F61)</f>
        <v>0.44117647058823528</v>
      </c>
      <c r="N61" s="70">
        <f>(G61+K61+L61)</f>
        <v>32</v>
      </c>
      <c r="O61" s="74">
        <f>(N61/F61)</f>
        <v>0.94117647058823528</v>
      </c>
      <c r="P61" s="73">
        <f>((G61-H61-I61-J61)+(2*H61)+(3*I61)+(4*J61))/F61</f>
        <v>0.5</v>
      </c>
      <c r="Q61" s="85"/>
    </row>
    <row r="62" spans="1:17" ht="15">
      <c r="A62" s="33" t="s">
        <v>160</v>
      </c>
      <c r="B62" s="70">
        <v>11</v>
      </c>
      <c r="C62" s="70">
        <v>41</v>
      </c>
      <c r="D62" s="70">
        <v>1</v>
      </c>
      <c r="E62" s="70"/>
      <c r="F62" s="70">
        <v>40</v>
      </c>
      <c r="G62" s="70">
        <v>19</v>
      </c>
      <c r="H62" s="110">
        <v>3</v>
      </c>
      <c r="I62" s="70"/>
      <c r="J62" s="70"/>
      <c r="K62" s="110">
        <v>7</v>
      </c>
      <c r="L62" s="110">
        <v>5</v>
      </c>
      <c r="M62" s="109">
        <f>(G62/F62)</f>
        <v>0.47499999999999998</v>
      </c>
      <c r="N62" s="110">
        <f>(G62+K62+L62)</f>
        <v>31</v>
      </c>
      <c r="O62" s="111">
        <f>(N62/F62)</f>
        <v>0.77500000000000002</v>
      </c>
      <c r="P62" s="113">
        <f>((G62-H62-I62-J62)+(2*H62)+(3*I62)+(4*J62))/F62</f>
        <v>0.55000000000000004</v>
      </c>
      <c r="Q62" s="85"/>
    </row>
    <row r="63" spans="1:17" ht="15">
      <c r="A63" s="33" t="s">
        <v>93</v>
      </c>
      <c r="B63" s="70">
        <v>9</v>
      </c>
      <c r="C63" s="70">
        <v>29</v>
      </c>
      <c r="D63" s="70">
        <v>2</v>
      </c>
      <c r="E63" s="70"/>
      <c r="F63" s="70">
        <v>27</v>
      </c>
      <c r="G63" s="70">
        <v>10</v>
      </c>
      <c r="H63" s="70"/>
      <c r="I63" s="70"/>
      <c r="J63" s="70"/>
      <c r="K63" s="110">
        <v>6</v>
      </c>
      <c r="L63" s="70">
        <v>4</v>
      </c>
      <c r="M63" s="109">
        <f>(G63/F63)</f>
        <v>0.37037037037037035</v>
      </c>
      <c r="N63" s="70">
        <f>(G63+K63+L63)</f>
        <v>20</v>
      </c>
      <c r="O63" s="111">
        <f>(N63/F63)</f>
        <v>0.7407407407407407</v>
      </c>
      <c r="P63" s="113">
        <f>((G63-H63-I63-J63)+(2*H63)+(3*I63)+(4*J63))/F63</f>
        <v>0.37037037037037035</v>
      </c>
      <c r="Q63" s="85"/>
    </row>
    <row r="64" spans="1:17" ht="15">
      <c r="A64" s="33" t="s">
        <v>90</v>
      </c>
      <c r="B64" s="70">
        <v>9</v>
      </c>
      <c r="C64" s="70">
        <v>27</v>
      </c>
      <c r="D64" s="70">
        <v>2</v>
      </c>
      <c r="E64" s="70"/>
      <c r="F64" s="70">
        <v>25</v>
      </c>
      <c r="G64" s="70">
        <v>11</v>
      </c>
      <c r="H64" s="70"/>
      <c r="I64" s="70"/>
      <c r="J64" s="70"/>
      <c r="K64" s="70">
        <v>2</v>
      </c>
      <c r="L64" s="110">
        <v>6</v>
      </c>
      <c r="M64" s="109">
        <f>(G64/F64)</f>
        <v>0.44</v>
      </c>
      <c r="N64" s="70">
        <f>(G64+K64+L64)</f>
        <v>19</v>
      </c>
      <c r="O64" s="111">
        <f>(N64/F64)</f>
        <v>0.76</v>
      </c>
      <c r="P64" s="113">
        <f>((G64-H64-I64-J64)+(2*H64)+(3*I64)+(4*J64))/F64</f>
        <v>0.44</v>
      </c>
      <c r="Q64" s="85"/>
    </row>
    <row r="65" spans="1:17" ht="15">
      <c r="A65" s="31" t="s">
        <v>148</v>
      </c>
      <c r="B65" s="70">
        <v>6</v>
      </c>
      <c r="C65" s="70">
        <v>18</v>
      </c>
      <c r="D65" s="70"/>
      <c r="E65" s="70"/>
      <c r="F65" s="70">
        <v>18</v>
      </c>
      <c r="G65" s="70">
        <v>8</v>
      </c>
      <c r="H65" s="70">
        <v>2</v>
      </c>
      <c r="I65" s="70"/>
      <c r="J65" s="70">
        <v>1</v>
      </c>
      <c r="K65" s="70">
        <v>3</v>
      </c>
      <c r="L65" s="70">
        <v>6</v>
      </c>
      <c r="M65" s="71">
        <f>(G65/F65)</f>
        <v>0.44444444444444442</v>
      </c>
      <c r="N65" s="70">
        <f>(G65+K65+L65)</f>
        <v>17</v>
      </c>
      <c r="O65" s="74">
        <f>(N65/F65)</f>
        <v>0.94444444444444442</v>
      </c>
      <c r="P65" s="73">
        <f>((G65-H65-I65-J65)+(2*H65)+(3*I65)+(4*J65))/F65</f>
        <v>0.72222222222222221</v>
      </c>
      <c r="Q65" s="85"/>
    </row>
    <row r="66" spans="1:17" ht="15">
      <c r="A66" s="32" t="s">
        <v>175</v>
      </c>
      <c r="B66" s="70">
        <v>1</v>
      </c>
      <c r="C66" s="70">
        <v>3</v>
      </c>
      <c r="D66" s="70"/>
      <c r="E66" s="70"/>
      <c r="F66" s="70">
        <v>3</v>
      </c>
      <c r="G66" s="70">
        <v>3</v>
      </c>
      <c r="H66" s="70"/>
      <c r="I66" s="70"/>
      <c r="J66" s="70"/>
      <c r="K66" s="70">
        <v>1</v>
      </c>
      <c r="L66" s="70">
        <v>2</v>
      </c>
      <c r="M66" s="71">
        <f>(G66/F66)</f>
        <v>1</v>
      </c>
      <c r="N66" s="70">
        <f>(G66+K66+L66)</f>
        <v>6</v>
      </c>
      <c r="O66" s="74">
        <f>(N66/F66)</f>
        <v>2</v>
      </c>
      <c r="P66" s="73">
        <f>((G66-H66-I66-J66)+(2*H66)+(3*I66)+(4*J66))/F66</f>
        <v>1</v>
      </c>
      <c r="Q66" s="85"/>
    </row>
    <row r="67" spans="1:17" ht="15">
      <c r="A67" s="32" t="s">
        <v>88</v>
      </c>
      <c r="B67" s="70">
        <v>2</v>
      </c>
      <c r="C67" s="70">
        <v>6</v>
      </c>
      <c r="D67" s="70"/>
      <c r="E67" s="70"/>
      <c r="F67" s="70">
        <v>6</v>
      </c>
      <c r="G67" s="70">
        <v>2</v>
      </c>
      <c r="H67" s="70">
        <v>1</v>
      </c>
      <c r="I67" s="70"/>
      <c r="J67" s="70"/>
      <c r="K67" s="70">
        <v>1</v>
      </c>
      <c r="L67" s="70">
        <v>2</v>
      </c>
      <c r="M67" s="71">
        <f>(G67/F67)</f>
        <v>0.33333333333333331</v>
      </c>
      <c r="N67" s="70">
        <f>(G67+K67+L67)</f>
        <v>5</v>
      </c>
      <c r="O67" s="74">
        <f>(N67/F67)</f>
        <v>0.83333333333333337</v>
      </c>
      <c r="P67" s="73">
        <f>((G67-H67-I67-J67)+(2*H67)+(3*I67)+(4*J67))/F67</f>
        <v>0.5</v>
      </c>
      <c r="Q67" s="85"/>
    </row>
    <row r="68" spans="1:17" ht="15">
      <c r="A68" s="33" t="s">
        <v>226</v>
      </c>
      <c r="B68" s="70">
        <v>1</v>
      </c>
      <c r="C68" s="70">
        <v>3</v>
      </c>
      <c r="D68" s="70"/>
      <c r="E68" s="70"/>
      <c r="F68" s="70">
        <v>3</v>
      </c>
      <c r="G68" s="70">
        <v>1</v>
      </c>
      <c r="H68" s="70"/>
      <c r="I68" s="70"/>
      <c r="J68" s="70"/>
      <c r="K68" s="70"/>
      <c r="L68" s="70"/>
      <c r="M68" s="71">
        <f>(G68/F68)</f>
        <v>0.33333333333333331</v>
      </c>
      <c r="N68" s="70">
        <f>(G68+K68+L68)</f>
        <v>1</v>
      </c>
      <c r="O68" s="74">
        <f>(N68/F68)</f>
        <v>0.33333333333333331</v>
      </c>
      <c r="P68" s="73">
        <f>((G68-H68-I68-J68)+(2*H68)+(3*I68)+(4*J68))/F68</f>
        <v>0.33333333333333331</v>
      </c>
      <c r="Q68" s="85"/>
    </row>
    <row r="69" spans="1:17" ht="15">
      <c r="A69" s="114" t="s">
        <v>215</v>
      </c>
      <c r="B69" s="70">
        <v>1</v>
      </c>
      <c r="C69" s="70">
        <v>4</v>
      </c>
      <c r="D69" s="70"/>
      <c r="E69" s="70"/>
      <c r="F69" s="70">
        <v>4</v>
      </c>
      <c r="G69" s="70">
        <v>1</v>
      </c>
      <c r="H69" s="70">
        <v>1</v>
      </c>
      <c r="I69" s="70"/>
      <c r="J69" s="70"/>
      <c r="K69" s="70"/>
      <c r="L69" s="70"/>
      <c r="M69" s="71">
        <f>(G69/F69)</f>
        <v>0.25</v>
      </c>
      <c r="N69" s="70">
        <f>(G69+K69+L69)</f>
        <v>1</v>
      </c>
      <c r="O69" s="74">
        <f>(N69/F69)</f>
        <v>0.25</v>
      </c>
      <c r="P69" s="73">
        <f>((G69-H69-I69-J69)+(2*H69)+(3*I69)+(4*J69))/F69</f>
        <v>0.5</v>
      </c>
      <c r="Q69" s="85"/>
    </row>
    <row r="70" spans="1:17" ht="15">
      <c r="A70" s="93" t="s">
        <v>163</v>
      </c>
      <c r="B70" s="70">
        <v>3</v>
      </c>
      <c r="C70" s="70">
        <v>9</v>
      </c>
      <c r="D70" s="70"/>
      <c r="E70" s="70"/>
      <c r="F70" s="70">
        <v>9</v>
      </c>
      <c r="G70" s="70">
        <v>4</v>
      </c>
      <c r="H70" s="70">
        <v>2</v>
      </c>
      <c r="I70" s="70">
        <v>1</v>
      </c>
      <c r="J70" s="70"/>
      <c r="K70" s="70">
        <v>4</v>
      </c>
      <c r="L70" s="70">
        <v>1</v>
      </c>
      <c r="M70" s="71">
        <f t="shared" ref="M70" si="14">(G70/F70)</f>
        <v>0.44444444444444442</v>
      </c>
      <c r="N70" s="70">
        <f t="shared" ref="N70" si="15">(G70+K70+L70)</f>
        <v>9</v>
      </c>
      <c r="O70" s="74">
        <f t="shared" ref="O70" si="16">(N70/F70)</f>
        <v>1</v>
      </c>
      <c r="P70" s="73">
        <f t="shared" ref="P70" si="17">((G70-H70-I70-J70)+(2*H70)+(3*I70)+(4*J70))/F70</f>
        <v>0.88888888888888884</v>
      </c>
      <c r="Q70" s="85"/>
    </row>
    <row r="71" spans="1:17" ht="5.0999999999999996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48"/>
      <c r="P71" s="42"/>
    </row>
    <row r="72" spans="1:17" ht="15">
      <c r="A72" s="5" t="s">
        <v>9</v>
      </c>
      <c r="B72" s="5"/>
      <c r="C72" s="45">
        <f t="shared" ref="C72:L72" si="18">SUM(C53:C71)</f>
        <v>545</v>
      </c>
      <c r="D72" s="6">
        <f t="shared" si="18"/>
        <v>12</v>
      </c>
      <c r="E72" s="6">
        <f t="shared" si="18"/>
        <v>12</v>
      </c>
      <c r="F72" s="45">
        <f t="shared" si="18"/>
        <v>521</v>
      </c>
      <c r="G72" s="45">
        <f t="shared" si="18"/>
        <v>263</v>
      </c>
      <c r="H72" s="6">
        <f t="shared" si="18"/>
        <v>58</v>
      </c>
      <c r="I72" s="6">
        <f t="shared" si="18"/>
        <v>8</v>
      </c>
      <c r="J72" s="6">
        <f t="shared" si="18"/>
        <v>12</v>
      </c>
      <c r="K72" s="45">
        <f t="shared" si="18"/>
        <v>140</v>
      </c>
      <c r="L72" s="45">
        <f t="shared" si="18"/>
        <v>140</v>
      </c>
      <c r="M72" s="1">
        <f>(G72/F72)</f>
        <v>0.50479846449136279</v>
      </c>
      <c r="N72" s="29">
        <f>G72+K72+L72</f>
        <v>543</v>
      </c>
      <c r="O72" s="49">
        <f>N72/F72</f>
        <v>1.0422264875239924</v>
      </c>
      <c r="P72" s="46">
        <f>((G72-H72-I72-J72)+(2*H72)+(3*I72)+(4*J72))/F72</f>
        <v>0.71593090211132437</v>
      </c>
    </row>
    <row r="73" spans="1:17" ht="30" customHeight="1">
      <c r="A73" s="116" t="s">
        <v>58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7"/>
    </row>
    <row r="74" spans="1:17" ht="15.75">
      <c r="A74" s="2" t="s">
        <v>31</v>
      </c>
      <c r="B74" s="3" t="s">
        <v>32</v>
      </c>
      <c r="C74" s="3" t="s">
        <v>43</v>
      </c>
      <c r="D74" s="3" t="s">
        <v>30</v>
      </c>
      <c r="E74" s="3" t="s">
        <v>38</v>
      </c>
      <c r="F74" s="3" t="s">
        <v>1</v>
      </c>
      <c r="G74" s="3" t="s">
        <v>2</v>
      </c>
      <c r="H74" s="3" t="s">
        <v>3</v>
      </c>
      <c r="I74" s="3" t="s">
        <v>4</v>
      </c>
      <c r="J74" s="3" t="s">
        <v>5</v>
      </c>
      <c r="K74" s="3" t="s">
        <v>6</v>
      </c>
      <c r="L74" s="3" t="s">
        <v>7</v>
      </c>
      <c r="M74" s="3" t="s">
        <v>8</v>
      </c>
      <c r="N74" s="3" t="s">
        <v>10</v>
      </c>
      <c r="O74" s="47" t="s">
        <v>26</v>
      </c>
      <c r="P74" s="3" t="s">
        <v>44</v>
      </c>
    </row>
    <row r="75" spans="1:17" ht="5.0999999999999996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8"/>
      <c r="P75" s="7"/>
    </row>
    <row r="76" spans="1:17" ht="15">
      <c r="A76" s="28" t="s">
        <v>81</v>
      </c>
      <c r="B76" s="70">
        <v>13</v>
      </c>
      <c r="C76" s="70">
        <v>51</v>
      </c>
      <c r="D76" s="70"/>
      <c r="E76" s="70"/>
      <c r="F76" s="70">
        <v>51</v>
      </c>
      <c r="G76" s="70">
        <v>37</v>
      </c>
      <c r="H76" s="105">
        <v>18</v>
      </c>
      <c r="I76" s="70"/>
      <c r="J76" s="70">
        <v>1</v>
      </c>
      <c r="K76" s="105">
        <v>23</v>
      </c>
      <c r="L76" s="105">
        <v>15</v>
      </c>
      <c r="M76" s="104">
        <f>(G76/F76)</f>
        <v>0.72549019607843135</v>
      </c>
      <c r="N76" s="105">
        <f>(G76+K76+L76)</f>
        <v>75</v>
      </c>
      <c r="O76" s="107">
        <f>(N76/F76)</f>
        <v>1.4705882352941178</v>
      </c>
      <c r="P76" s="108">
        <f>((G76-H76-I76-J76)+(2*H76)+(3*I76)+(4*J76))/F76</f>
        <v>1.1372549019607843</v>
      </c>
      <c r="Q76" s="85"/>
    </row>
    <row r="77" spans="1:17" ht="15">
      <c r="A77" s="28" t="s">
        <v>64</v>
      </c>
      <c r="B77" s="70">
        <v>13</v>
      </c>
      <c r="C77" s="70">
        <v>46</v>
      </c>
      <c r="D77" s="70"/>
      <c r="E77" s="70">
        <v>1</v>
      </c>
      <c r="F77" s="70">
        <v>45</v>
      </c>
      <c r="G77" s="70">
        <v>27</v>
      </c>
      <c r="H77" s="105">
        <v>12</v>
      </c>
      <c r="I77" s="105">
        <v>2</v>
      </c>
      <c r="J77" s="70"/>
      <c r="K77" s="70">
        <v>10</v>
      </c>
      <c r="L77" s="105">
        <v>17</v>
      </c>
      <c r="M77" s="104">
        <f>(G77/F77)</f>
        <v>0.6</v>
      </c>
      <c r="N77" s="105">
        <f>(G77+K77+L77)</f>
        <v>54</v>
      </c>
      <c r="O77" s="107">
        <f>(N77/F77)</f>
        <v>1.2</v>
      </c>
      <c r="P77" s="108">
        <f>((G77-H77-I77-J77)+(2*H77)+(3*I77)+(4*J77))/F77</f>
        <v>0.9555555555555556</v>
      </c>
      <c r="Q77" s="85"/>
    </row>
    <row r="78" spans="1:17" ht="15">
      <c r="A78" s="5" t="s">
        <v>27</v>
      </c>
      <c r="B78" s="70">
        <v>13</v>
      </c>
      <c r="C78" s="70">
        <v>48</v>
      </c>
      <c r="D78" s="70">
        <v>1</v>
      </c>
      <c r="E78" s="70"/>
      <c r="F78" s="70">
        <v>47</v>
      </c>
      <c r="G78" s="70">
        <v>27</v>
      </c>
      <c r="H78" s="70">
        <v>5</v>
      </c>
      <c r="I78" s="70">
        <v>1</v>
      </c>
      <c r="J78" s="70">
        <v>1</v>
      </c>
      <c r="K78" s="105">
        <v>13</v>
      </c>
      <c r="L78" s="70">
        <v>14</v>
      </c>
      <c r="M78" s="71">
        <f>(G78/F78)</f>
        <v>0.57446808510638303</v>
      </c>
      <c r="N78" s="105">
        <f>(G78+K78+L78)</f>
        <v>54</v>
      </c>
      <c r="O78" s="74">
        <f>(N78/F78)</f>
        <v>1.1489361702127661</v>
      </c>
      <c r="P78" s="73">
        <f>((G78-H78-I78-J78)+(2*H78)+(3*I78)+(4*J78))/F78</f>
        <v>0.78723404255319152</v>
      </c>
      <c r="Q78" s="85"/>
    </row>
    <row r="79" spans="1:17" ht="15">
      <c r="A79" s="28" t="s">
        <v>97</v>
      </c>
      <c r="B79" s="70">
        <v>13</v>
      </c>
      <c r="C79" s="70">
        <v>47</v>
      </c>
      <c r="D79" s="70">
        <v>1</v>
      </c>
      <c r="E79" s="70">
        <v>1</v>
      </c>
      <c r="F79" s="70">
        <v>45</v>
      </c>
      <c r="G79" s="70">
        <v>26</v>
      </c>
      <c r="H79" s="70">
        <v>3</v>
      </c>
      <c r="I79" s="70"/>
      <c r="J79" s="105">
        <v>2</v>
      </c>
      <c r="K79" s="105">
        <v>15</v>
      </c>
      <c r="L79" s="70">
        <v>12</v>
      </c>
      <c r="M79" s="71">
        <f>(G79/F79)</f>
        <v>0.57777777777777772</v>
      </c>
      <c r="N79" s="70">
        <f>(G79+K79+L79)</f>
        <v>53</v>
      </c>
      <c r="O79" s="74">
        <f>(N79/F79)</f>
        <v>1.1777777777777778</v>
      </c>
      <c r="P79" s="73">
        <f>((G79-H79-I79-J79)+(2*H79)+(3*I79)+(4*J79))/F79</f>
        <v>0.77777777777777779</v>
      </c>
      <c r="Q79" s="85"/>
    </row>
    <row r="80" spans="1:17" ht="15">
      <c r="A80" s="28" t="s">
        <v>95</v>
      </c>
      <c r="B80" s="70">
        <v>12</v>
      </c>
      <c r="C80" s="70">
        <v>42</v>
      </c>
      <c r="D80" s="70"/>
      <c r="E80" s="70">
        <v>1</v>
      </c>
      <c r="F80" s="70">
        <v>41</v>
      </c>
      <c r="G80" s="70">
        <v>20</v>
      </c>
      <c r="H80" s="70">
        <v>4</v>
      </c>
      <c r="I80" s="70">
        <v>1</v>
      </c>
      <c r="J80" s="105">
        <v>2</v>
      </c>
      <c r="K80" s="105">
        <v>14</v>
      </c>
      <c r="L80" s="105">
        <v>15</v>
      </c>
      <c r="M80" s="71">
        <f>(G80/F80)</f>
        <v>0.48780487804878048</v>
      </c>
      <c r="N80" s="70">
        <f>(G80+K80+L80)</f>
        <v>49</v>
      </c>
      <c r="O80" s="107">
        <f>(N80/F80)</f>
        <v>1.1951219512195121</v>
      </c>
      <c r="P80" s="73">
        <f>((G80-H80-I80-J80)+(2*H80)+(3*I80)+(4*J80))/F80</f>
        <v>0.78048780487804881</v>
      </c>
      <c r="Q80" s="85"/>
    </row>
    <row r="81" spans="1:17" ht="15">
      <c r="A81" s="28" t="s">
        <v>112</v>
      </c>
      <c r="B81" s="70">
        <v>14</v>
      </c>
      <c r="C81" s="70">
        <v>46</v>
      </c>
      <c r="D81" s="70">
        <v>1</v>
      </c>
      <c r="E81" s="70">
        <v>2</v>
      </c>
      <c r="F81" s="70">
        <v>43</v>
      </c>
      <c r="G81" s="70">
        <v>23</v>
      </c>
      <c r="H81" s="70">
        <v>5</v>
      </c>
      <c r="I81" s="70">
        <v>1</v>
      </c>
      <c r="J81" s="70"/>
      <c r="K81" s="70">
        <v>7</v>
      </c>
      <c r="L81" s="70">
        <v>11</v>
      </c>
      <c r="M81" s="71">
        <f>(G81/F81)</f>
        <v>0.53488372093023251</v>
      </c>
      <c r="N81" s="70">
        <f>(G81+K81+L81)</f>
        <v>41</v>
      </c>
      <c r="O81" s="74">
        <f>(N81/F81)</f>
        <v>0.95348837209302328</v>
      </c>
      <c r="P81" s="73">
        <f>((G81-H81-I81-J81)+(2*H81)+(3*I81)+(4*J81))/F81</f>
        <v>0.69767441860465118</v>
      </c>
      <c r="Q81" s="85"/>
    </row>
    <row r="82" spans="1:17" ht="15">
      <c r="A82" s="77" t="s">
        <v>100</v>
      </c>
      <c r="B82" s="70">
        <v>12</v>
      </c>
      <c r="C82" s="70">
        <v>38</v>
      </c>
      <c r="D82" s="70">
        <v>1</v>
      </c>
      <c r="E82" s="70">
        <v>2</v>
      </c>
      <c r="F82" s="70">
        <v>35</v>
      </c>
      <c r="G82" s="70">
        <v>17</v>
      </c>
      <c r="H82" s="70"/>
      <c r="I82" s="70"/>
      <c r="J82" s="70"/>
      <c r="K82" s="110">
        <v>8</v>
      </c>
      <c r="L82" s="110">
        <v>12</v>
      </c>
      <c r="M82" s="109">
        <f>(G82/F82)</f>
        <v>0.48571428571428571</v>
      </c>
      <c r="N82" s="110">
        <f>(G82+K82+L82)</f>
        <v>37</v>
      </c>
      <c r="O82" s="111">
        <f>(N82/F82)</f>
        <v>1.0571428571428572</v>
      </c>
      <c r="P82" s="113">
        <f>((G82-H82-I82-J82)+(2*H82)+(3*I82)+(4*J82))/F82</f>
        <v>0.48571428571428571</v>
      </c>
      <c r="Q82" s="85"/>
    </row>
    <row r="83" spans="1:17" ht="15">
      <c r="A83" s="28" t="s">
        <v>75</v>
      </c>
      <c r="B83" s="70">
        <v>13</v>
      </c>
      <c r="C83" s="70">
        <v>40</v>
      </c>
      <c r="D83" s="70">
        <v>1</v>
      </c>
      <c r="E83" s="70">
        <v>1</v>
      </c>
      <c r="F83" s="70">
        <v>38</v>
      </c>
      <c r="G83" s="70">
        <v>16</v>
      </c>
      <c r="H83" s="70">
        <v>3</v>
      </c>
      <c r="I83" s="70"/>
      <c r="J83" s="70"/>
      <c r="K83" s="70">
        <v>10</v>
      </c>
      <c r="L83" s="70">
        <v>7</v>
      </c>
      <c r="M83" s="71">
        <f>(G83/F83)</f>
        <v>0.42105263157894735</v>
      </c>
      <c r="N83" s="70">
        <f>(G83+K83+L83)</f>
        <v>33</v>
      </c>
      <c r="O83" s="74">
        <f>(N83/F83)</f>
        <v>0.86842105263157898</v>
      </c>
      <c r="P83" s="73">
        <f>((G83-H83-I83-J83)+(2*H83)+(3*I83)+(4*J83))/F83</f>
        <v>0.5</v>
      </c>
      <c r="Q83" s="85"/>
    </row>
    <row r="84" spans="1:17" ht="15">
      <c r="A84" s="77" t="s">
        <v>149</v>
      </c>
      <c r="B84" s="70">
        <v>8</v>
      </c>
      <c r="C84" s="70">
        <v>27</v>
      </c>
      <c r="D84" s="70"/>
      <c r="E84" s="70">
        <v>1</v>
      </c>
      <c r="F84" s="70">
        <v>26</v>
      </c>
      <c r="G84" s="70">
        <v>10</v>
      </c>
      <c r="H84" s="70"/>
      <c r="I84" s="70"/>
      <c r="J84" s="70"/>
      <c r="K84" s="110">
        <v>4</v>
      </c>
      <c r="L84" s="110">
        <v>6</v>
      </c>
      <c r="M84" s="109">
        <f>(G84/F84)</f>
        <v>0.38461538461538464</v>
      </c>
      <c r="N84" s="70">
        <f>(G84+K84+L84)</f>
        <v>20</v>
      </c>
      <c r="O84" s="111">
        <f>(N84/F84)</f>
        <v>0.76923076923076927</v>
      </c>
      <c r="P84" s="113">
        <f>((G84-H84-I84-J84)+(2*H84)+(3*I84)+(4*J84))/F84</f>
        <v>0.38461538461538464</v>
      </c>
      <c r="Q84" s="85"/>
    </row>
    <row r="85" spans="1:17" ht="15">
      <c r="A85" s="28" t="s">
        <v>88</v>
      </c>
      <c r="B85" s="70">
        <v>6</v>
      </c>
      <c r="C85" s="70">
        <v>19</v>
      </c>
      <c r="D85" s="70">
        <v>1</v>
      </c>
      <c r="E85" s="70"/>
      <c r="F85" s="70">
        <v>18</v>
      </c>
      <c r="G85" s="70">
        <v>11</v>
      </c>
      <c r="H85" s="70"/>
      <c r="I85" s="70">
        <v>1</v>
      </c>
      <c r="J85" s="70"/>
      <c r="K85" s="70">
        <v>5</v>
      </c>
      <c r="L85" s="70">
        <v>3</v>
      </c>
      <c r="M85" s="71">
        <f>(G85/F85)</f>
        <v>0.61111111111111116</v>
      </c>
      <c r="N85" s="70">
        <f>(G85+K85+L85)</f>
        <v>19</v>
      </c>
      <c r="O85" s="74">
        <f>(N85/F85)</f>
        <v>1.0555555555555556</v>
      </c>
      <c r="P85" s="73">
        <f>((G85-H85-I85-J85)+(2*H85)+(3*I85)+(4*J85))/F85</f>
        <v>0.72222222222222221</v>
      </c>
    </row>
    <row r="86" spans="1:17" ht="15">
      <c r="A86" s="28" t="s">
        <v>98</v>
      </c>
      <c r="B86" s="70">
        <v>8</v>
      </c>
      <c r="C86" s="70">
        <v>27</v>
      </c>
      <c r="D86" s="70">
        <v>1</v>
      </c>
      <c r="E86" s="70"/>
      <c r="F86" s="70">
        <v>26</v>
      </c>
      <c r="G86" s="70">
        <v>9</v>
      </c>
      <c r="H86" s="70">
        <v>1</v>
      </c>
      <c r="I86" s="70"/>
      <c r="J86" s="70">
        <v>1</v>
      </c>
      <c r="K86" s="70">
        <v>4</v>
      </c>
      <c r="L86" s="70">
        <v>5</v>
      </c>
      <c r="M86" s="71">
        <f>(G86/F86)</f>
        <v>0.34615384615384615</v>
      </c>
      <c r="N86" s="70">
        <f>(G86+K86+L86)</f>
        <v>18</v>
      </c>
      <c r="O86" s="74">
        <f>(N86/F86)</f>
        <v>0.69230769230769229</v>
      </c>
      <c r="P86" s="73">
        <f>((G86-H86-I86-J86)+(2*H86)+(3*I86)+(4*J86))/F86</f>
        <v>0.5</v>
      </c>
    </row>
    <row r="87" spans="1:17" ht="15">
      <c r="A87" s="77" t="s">
        <v>202</v>
      </c>
      <c r="B87" s="70">
        <v>4</v>
      </c>
      <c r="C87" s="70">
        <v>16</v>
      </c>
      <c r="D87" s="70"/>
      <c r="E87" s="70"/>
      <c r="F87" s="70">
        <v>16</v>
      </c>
      <c r="G87" s="70">
        <v>9</v>
      </c>
      <c r="H87" s="70"/>
      <c r="I87" s="70"/>
      <c r="J87" s="70"/>
      <c r="K87" s="70">
        <v>2</v>
      </c>
      <c r="L87" s="70">
        <v>3</v>
      </c>
      <c r="M87" s="71">
        <f>(G87/F87)</f>
        <v>0.5625</v>
      </c>
      <c r="N87" s="70">
        <f>(G87+K87+L87)</f>
        <v>14</v>
      </c>
      <c r="O87" s="74">
        <f>(N87/F87)</f>
        <v>0.875</v>
      </c>
      <c r="P87" s="73">
        <f>((G87-H87-I87-J87)+(2*H87)+(3*I87)+(4*J87))/F87</f>
        <v>0.5625</v>
      </c>
    </row>
    <row r="88" spans="1:17" ht="15">
      <c r="A88" s="77" t="s">
        <v>116</v>
      </c>
      <c r="B88" s="70">
        <v>6</v>
      </c>
      <c r="C88" s="70">
        <v>20</v>
      </c>
      <c r="D88" s="70"/>
      <c r="E88" s="70"/>
      <c r="F88" s="70">
        <v>20</v>
      </c>
      <c r="G88" s="70">
        <v>9</v>
      </c>
      <c r="H88" s="110">
        <v>2</v>
      </c>
      <c r="I88" s="70"/>
      <c r="J88" s="70"/>
      <c r="K88" s="110">
        <v>4</v>
      </c>
      <c r="L88" s="70">
        <v>1</v>
      </c>
      <c r="M88" s="71">
        <f>(G88/F88)</f>
        <v>0.45</v>
      </c>
      <c r="N88" s="70">
        <f>(G88+K88+L88)</f>
        <v>14</v>
      </c>
      <c r="O88" s="74">
        <f>(N88/F88)</f>
        <v>0.7</v>
      </c>
      <c r="P88" s="73">
        <f>((G88-H88-I88-J88)+(2*H88)+(3*I88)+(4*J88))/F88</f>
        <v>0.55000000000000004</v>
      </c>
    </row>
    <row r="89" spans="1:17" ht="15">
      <c r="A89" s="5" t="s">
        <v>177</v>
      </c>
      <c r="B89" s="70">
        <v>1</v>
      </c>
      <c r="C89" s="70">
        <v>4</v>
      </c>
      <c r="D89" s="70"/>
      <c r="E89" s="70"/>
      <c r="F89" s="70">
        <v>4</v>
      </c>
      <c r="G89" s="70">
        <v>2</v>
      </c>
      <c r="H89" s="70"/>
      <c r="I89" s="70"/>
      <c r="J89" s="70"/>
      <c r="K89" s="70">
        <v>1</v>
      </c>
      <c r="L89" s="70"/>
      <c r="M89" s="71">
        <f>(G89/F89)</f>
        <v>0.5</v>
      </c>
      <c r="N89" s="70">
        <f>(G89+K89+L89)</f>
        <v>3</v>
      </c>
      <c r="O89" s="74">
        <f>(N89/F89)</f>
        <v>0.75</v>
      </c>
      <c r="P89" s="73">
        <f>((G89-H89-I89-J89)+(2*H89)+(3*I89)+(4*J89))/F89</f>
        <v>0.5</v>
      </c>
    </row>
    <row r="90" spans="1:17" ht="15">
      <c r="A90" s="77" t="s">
        <v>178</v>
      </c>
      <c r="B90" s="70">
        <v>6</v>
      </c>
      <c r="C90" s="70">
        <v>19</v>
      </c>
      <c r="D90" s="70">
        <v>1</v>
      </c>
      <c r="E90" s="70"/>
      <c r="F90" s="70">
        <v>18</v>
      </c>
      <c r="G90" s="70">
        <v>1</v>
      </c>
      <c r="H90" s="70"/>
      <c r="I90" s="70"/>
      <c r="J90" s="70"/>
      <c r="K90" s="70"/>
      <c r="L90" s="70">
        <v>2</v>
      </c>
      <c r="M90" s="71">
        <f>(G90/F90)</f>
        <v>5.5555555555555552E-2</v>
      </c>
      <c r="N90" s="70">
        <f>(G90+K90+L90)</f>
        <v>3</v>
      </c>
      <c r="O90" s="74">
        <f>(N90/F90)</f>
        <v>0.16666666666666666</v>
      </c>
      <c r="P90" s="73">
        <f>((G90-H90-I90-J90)+(2*H90)+(3*I90)+(4*J90))/F90</f>
        <v>5.5555555555555552E-2</v>
      </c>
    </row>
    <row r="91" spans="1:17" ht="15">
      <c r="A91" s="77" t="s">
        <v>176</v>
      </c>
      <c r="B91" s="70">
        <v>2</v>
      </c>
      <c r="C91" s="70">
        <v>7</v>
      </c>
      <c r="D91" s="70"/>
      <c r="E91" s="70"/>
      <c r="F91" s="70">
        <v>7</v>
      </c>
      <c r="G91" s="70">
        <v>0</v>
      </c>
      <c r="H91" s="70"/>
      <c r="I91" s="70"/>
      <c r="J91" s="70"/>
      <c r="K91" s="70"/>
      <c r="L91" s="70"/>
      <c r="M91" s="71">
        <f>(G91/F91)</f>
        <v>0</v>
      </c>
      <c r="N91" s="70">
        <f>(G91+K91+L91)</f>
        <v>0</v>
      </c>
      <c r="O91" s="74">
        <f>(N91/F91)</f>
        <v>0</v>
      </c>
      <c r="P91" s="73">
        <f>((G91-H91-I91-J91)+(2*H91)+(3*I91)+(4*J91))/F91</f>
        <v>0</v>
      </c>
    </row>
    <row r="92" spans="1:17" ht="15">
      <c r="A92" s="77" t="s">
        <v>162</v>
      </c>
      <c r="B92" s="70">
        <v>2</v>
      </c>
      <c r="C92" s="70">
        <v>7</v>
      </c>
      <c r="D92" s="70"/>
      <c r="E92" s="70"/>
      <c r="F92" s="70">
        <v>7</v>
      </c>
      <c r="G92" s="70">
        <v>0</v>
      </c>
      <c r="H92" s="70"/>
      <c r="I92" s="70"/>
      <c r="J92" s="70"/>
      <c r="K92" s="70"/>
      <c r="L92" s="70"/>
      <c r="M92" s="71">
        <f>(G92/F92)</f>
        <v>0</v>
      </c>
      <c r="N92" s="70">
        <f>(G92+K92+L92)</f>
        <v>0</v>
      </c>
      <c r="O92" s="74">
        <f>(N92/F92)</f>
        <v>0</v>
      </c>
      <c r="P92" s="73">
        <f>((G92-H92-I92-J92)+(2*H92)+(3*I92)+(4*J92))/F92</f>
        <v>0</v>
      </c>
    </row>
    <row r="93" spans="1:17" ht="15">
      <c r="A93" s="102" t="s">
        <v>117</v>
      </c>
      <c r="B93" s="70">
        <v>3</v>
      </c>
      <c r="C93" s="70">
        <v>10</v>
      </c>
      <c r="D93" s="70"/>
      <c r="E93" s="70"/>
      <c r="F93" s="70">
        <v>10</v>
      </c>
      <c r="G93" s="70">
        <v>5</v>
      </c>
      <c r="H93" s="70">
        <v>1</v>
      </c>
      <c r="I93" s="70"/>
      <c r="J93" s="70"/>
      <c r="K93" s="70">
        <v>1</v>
      </c>
      <c r="L93" s="70"/>
      <c r="M93" s="71">
        <f t="shared" ref="M93" si="19">(G93/F93)</f>
        <v>0.5</v>
      </c>
      <c r="N93" s="70">
        <f t="shared" ref="N93" si="20">(G93+K93+L93)</f>
        <v>6</v>
      </c>
      <c r="O93" s="74">
        <f t="shared" ref="O93" si="21">(N93/F93)</f>
        <v>0.6</v>
      </c>
      <c r="P93" s="73">
        <f t="shared" ref="P93" si="22">((G93-H93-I93-J93)+(2*H93)+(3*I93)+(4*J93))/F93</f>
        <v>0.6</v>
      </c>
    </row>
    <row r="94" spans="1:17" ht="15">
      <c r="A94" s="102" t="s">
        <v>163</v>
      </c>
      <c r="B94" s="70">
        <v>3</v>
      </c>
      <c r="C94" s="70">
        <v>8</v>
      </c>
      <c r="D94" s="70"/>
      <c r="E94" s="70"/>
      <c r="F94" s="70">
        <v>8</v>
      </c>
      <c r="G94" s="70">
        <v>4</v>
      </c>
      <c r="H94" s="70"/>
      <c r="I94" s="70"/>
      <c r="J94" s="70"/>
      <c r="K94" s="70">
        <v>2</v>
      </c>
      <c r="L94" s="70"/>
      <c r="M94" s="71">
        <f t="shared" ref="M94:M95" si="23">(G94/F94)</f>
        <v>0.5</v>
      </c>
      <c r="N94" s="70">
        <f t="shared" ref="N94:N95" si="24">(G94+K94+L94)</f>
        <v>6</v>
      </c>
      <c r="O94" s="74">
        <f t="shared" ref="O94:O95" si="25">(N94/F94)</f>
        <v>0.75</v>
      </c>
      <c r="P94" s="73">
        <f t="shared" ref="P94:P95" si="26">((G94-H94-I94-J94)+(2*H94)+(3*I94)+(4*J94))/F94</f>
        <v>0.5</v>
      </c>
    </row>
    <row r="95" spans="1:17" ht="15">
      <c r="A95" s="102" t="s">
        <v>165</v>
      </c>
      <c r="B95" s="70">
        <v>3</v>
      </c>
      <c r="C95" s="70">
        <v>9</v>
      </c>
      <c r="D95" s="70"/>
      <c r="E95" s="70"/>
      <c r="F95" s="70">
        <v>9</v>
      </c>
      <c r="G95" s="70">
        <v>0</v>
      </c>
      <c r="H95" s="70"/>
      <c r="I95" s="70"/>
      <c r="J95" s="70"/>
      <c r="K95" s="70"/>
      <c r="L95" s="70"/>
      <c r="M95" s="71">
        <f t="shared" si="23"/>
        <v>0</v>
      </c>
      <c r="N95" s="70">
        <f t="shared" si="24"/>
        <v>0</v>
      </c>
      <c r="O95" s="74">
        <f t="shared" si="25"/>
        <v>0</v>
      </c>
      <c r="P95" s="103">
        <f t="shared" si="26"/>
        <v>0</v>
      </c>
    </row>
    <row r="96" spans="1:17" ht="5.0999999999999996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48"/>
      <c r="P96" s="48"/>
    </row>
    <row r="97" spans="1:16" ht="15">
      <c r="A97" s="5" t="s">
        <v>9</v>
      </c>
      <c r="B97" s="5"/>
      <c r="C97" s="45">
        <f t="shared" ref="C97:L97" si="27">SUM(C76:C96)</f>
        <v>531</v>
      </c>
      <c r="D97" s="6">
        <f t="shared" si="27"/>
        <v>8</v>
      </c>
      <c r="E97" s="6">
        <f t="shared" si="27"/>
        <v>9</v>
      </c>
      <c r="F97" s="45">
        <f t="shared" si="27"/>
        <v>514</v>
      </c>
      <c r="G97" s="45">
        <f t="shared" si="27"/>
        <v>253</v>
      </c>
      <c r="H97" s="6">
        <f t="shared" si="27"/>
        <v>54</v>
      </c>
      <c r="I97" s="6">
        <f t="shared" si="27"/>
        <v>6</v>
      </c>
      <c r="J97" s="6">
        <f t="shared" si="27"/>
        <v>7</v>
      </c>
      <c r="K97" s="50">
        <f t="shared" si="27"/>
        <v>123</v>
      </c>
      <c r="L97" s="45">
        <f t="shared" si="27"/>
        <v>123</v>
      </c>
      <c r="M97" s="1">
        <f>(G97/F97)</f>
        <v>0.49221789883268485</v>
      </c>
      <c r="N97" s="29">
        <f>G97+K97+L97</f>
        <v>499</v>
      </c>
      <c r="O97" s="49">
        <f>N97/F97</f>
        <v>0.97081712062256809</v>
      </c>
      <c r="P97" s="46">
        <f>((G97-H97-I97-J97)+(2*H97)+(3*I97)+(4*J97))/F97</f>
        <v>0.66147859922178986</v>
      </c>
    </row>
    <row r="98" spans="1:16" ht="30" customHeight="1">
      <c r="A98" s="116" t="s">
        <v>123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1:16" ht="15.75">
      <c r="A99" s="2" t="s">
        <v>31</v>
      </c>
      <c r="B99" s="3" t="s">
        <v>32</v>
      </c>
      <c r="C99" s="3" t="s">
        <v>43</v>
      </c>
      <c r="D99" s="3" t="s">
        <v>30</v>
      </c>
      <c r="E99" s="3" t="s">
        <v>38</v>
      </c>
      <c r="F99" s="3" t="s">
        <v>1</v>
      </c>
      <c r="G99" s="3" t="s">
        <v>2</v>
      </c>
      <c r="H99" s="3" t="s">
        <v>3</v>
      </c>
      <c r="I99" s="3" t="s">
        <v>4</v>
      </c>
      <c r="J99" s="3" t="s">
        <v>5</v>
      </c>
      <c r="K99" s="3" t="s">
        <v>6</v>
      </c>
      <c r="L99" s="3" t="s">
        <v>7</v>
      </c>
      <c r="M99" s="3" t="s">
        <v>8</v>
      </c>
      <c r="N99" s="3" t="s">
        <v>10</v>
      </c>
      <c r="O99" s="47" t="s">
        <v>26</v>
      </c>
      <c r="P99" s="3" t="s">
        <v>44</v>
      </c>
    </row>
    <row r="100" spans="1:16" ht="5.0999999999999996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48"/>
      <c r="P100" s="7"/>
    </row>
    <row r="101" spans="1:16" ht="15">
      <c r="A101" s="28" t="s">
        <v>150</v>
      </c>
      <c r="B101" s="70">
        <v>15</v>
      </c>
      <c r="C101" s="70">
        <v>54</v>
      </c>
      <c r="D101" s="70"/>
      <c r="E101" s="70"/>
      <c r="F101" s="70">
        <v>54</v>
      </c>
      <c r="G101" s="70">
        <v>33</v>
      </c>
      <c r="H101" s="70">
        <v>4</v>
      </c>
      <c r="I101" s="105">
        <v>5</v>
      </c>
      <c r="J101" s="70">
        <v>1</v>
      </c>
      <c r="K101" s="105">
        <v>17</v>
      </c>
      <c r="L101" s="105">
        <v>18</v>
      </c>
      <c r="M101" s="104">
        <f>(G101/F101)</f>
        <v>0.61111111111111116</v>
      </c>
      <c r="N101" s="105">
        <f>(G101+K101+L101)</f>
        <v>68</v>
      </c>
      <c r="O101" s="107">
        <f>(N101/F101)</f>
        <v>1.2592592592592593</v>
      </c>
      <c r="P101" s="108">
        <f>((G101-H101-I101-J101)+(2*H101)+(3*I101)+(4*J101))/F101</f>
        <v>0.92592592592592593</v>
      </c>
    </row>
    <row r="102" spans="1:16" ht="15">
      <c r="A102" s="5" t="s">
        <v>66</v>
      </c>
      <c r="B102" s="70">
        <v>15</v>
      </c>
      <c r="C102" s="70">
        <v>53</v>
      </c>
      <c r="D102" s="70">
        <v>1</v>
      </c>
      <c r="E102" s="70"/>
      <c r="F102" s="70">
        <v>52</v>
      </c>
      <c r="G102" s="70">
        <v>30</v>
      </c>
      <c r="H102" s="105">
        <v>6</v>
      </c>
      <c r="I102" s="70">
        <v>1</v>
      </c>
      <c r="J102" s="70"/>
      <c r="K102" s="70">
        <v>10</v>
      </c>
      <c r="L102" s="70">
        <v>8</v>
      </c>
      <c r="M102" s="71">
        <f>(G102/F102)</f>
        <v>0.57692307692307687</v>
      </c>
      <c r="N102" s="70">
        <f>(G102+K102+L102)</f>
        <v>48</v>
      </c>
      <c r="O102" s="74">
        <f>(N102/F102)</f>
        <v>0.92307692307692313</v>
      </c>
      <c r="P102" s="73">
        <f>((G102-H102-I102-J102)+(2*H102)+(3*I102)+(4*J102))/F102</f>
        <v>0.73076923076923073</v>
      </c>
    </row>
    <row r="103" spans="1:16" ht="15">
      <c r="A103" s="5" t="s">
        <v>71</v>
      </c>
      <c r="B103" s="70">
        <v>15</v>
      </c>
      <c r="C103" s="70">
        <v>55</v>
      </c>
      <c r="D103" s="70">
        <v>1</v>
      </c>
      <c r="E103" s="70"/>
      <c r="F103" s="70">
        <v>54</v>
      </c>
      <c r="G103" s="70">
        <v>27</v>
      </c>
      <c r="H103" s="70">
        <v>4</v>
      </c>
      <c r="I103" s="105">
        <v>2</v>
      </c>
      <c r="J103" s="70">
        <v>1</v>
      </c>
      <c r="K103" s="70">
        <v>12</v>
      </c>
      <c r="L103" s="70">
        <v>9</v>
      </c>
      <c r="M103" s="71">
        <f>(G103/F103)</f>
        <v>0.5</v>
      </c>
      <c r="N103" s="70">
        <f>(G103+K103+L103)</f>
        <v>48</v>
      </c>
      <c r="O103" s="74">
        <f>(N103/F103)</f>
        <v>0.88888888888888884</v>
      </c>
      <c r="P103" s="73">
        <f>((G103-H103-I103-J103)+(2*H103)+(3*I103)+(4*J103))/F103</f>
        <v>0.70370370370370372</v>
      </c>
    </row>
    <row r="104" spans="1:16" ht="15">
      <c r="A104" s="5" t="s">
        <v>73</v>
      </c>
      <c r="B104" s="70">
        <v>10</v>
      </c>
      <c r="C104" s="70">
        <v>33</v>
      </c>
      <c r="D104" s="70"/>
      <c r="E104" s="70"/>
      <c r="F104" s="70">
        <v>33</v>
      </c>
      <c r="G104" s="70">
        <v>24</v>
      </c>
      <c r="H104" s="70">
        <v>3</v>
      </c>
      <c r="I104" s="70">
        <v>1</v>
      </c>
      <c r="J104" s="105">
        <v>2</v>
      </c>
      <c r="K104" s="70">
        <v>10</v>
      </c>
      <c r="L104" s="70">
        <v>12</v>
      </c>
      <c r="M104" s="104">
        <f>(G104/F104)</f>
        <v>0.72727272727272729</v>
      </c>
      <c r="N104" s="70">
        <f>(G104+K104+L104)</f>
        <v>46</v>
      </c>
      <c r="O104" s="107">
        <f>(N104/F104)</f>
        <v>1.393939393939394</v>
      </c>
      <c r="P104" s="108">
        <f>((G104-H104-I104-J104)+(2*H104)+(3*I104)+(4*J104))/F104</f>
        <v>1.0606060606060606</v>
      </c>
    </row>
    <row r="105" spans="1:16" ht="15">
      <c r="A105" s="5" t="s">
        <v>74</v>
      </c>
      <c r="B105" s="70">
        <v>11</v>
      </c>
      <c r="C105" s="70">
        <v>36</v>
      </c>
      <c r="D105" s="70"/>
      <c r="E105" s="70"/>
      <c r="F105" s="70">
        <v>36</v>
      </c>
      <c r="G105" s="70">
        <v>21</v>
      </c>
      <c r="H105" s="70">
        <v>3</v>
      </c>
      <c r="I105" s="70"/>
      <c r="J105" s="70">
        <v>1</v>
      </c>
      <c r="K105" s="70">
        <v>11</v>
      </c>
      <c r="L105" s="70">
        <v>11</v>
      </c>
      <c r="M105" s="71">
        <f>(G105/F105)</f>
        <v>0.58333333333333337</v>
      </c>
      <c r="N105" s="70">
        <f>(G105+K105+L105)</f>
        <v>43</v>
      </c>
      <c r="O105" s="74">
        <f>(N105/F105)</f>
        <v>1.1944444444444444</v>
      </c>
      <c r="P105" s="73">
        <f>((G105-H105-I105-J105)+(2*H105)+(3*I105)+(4*J105))/F105</f>
        <v>0.75</v>
      </c>
    </row>
    <row r="106" spans="1:16" ht="15">
      <c r="A106" s="5" t="s">
        <v>166</v>
      </c>
      <c r="B106" s="70">
        <v>13</v>
      </c>
      <c r="C106" s="70">
        <v>42</v>
      </c>
      <c r="D106" s="70"/>
      <c r="E106" s="70">
        <v>2</v>
      </c>
      <c r="F106" s="70">
        <v>40</v>
      </c>
      <c r="G106" s="70">
        <v>19</v>
      </c>
      <c r="H106" s="70">
        <v>1</v>
      </c>
      <c r="I106" s="70"/>
      <c r="J106" s="70"/>
      <c r="K106" s="70">
        <v>6</v>
      </c>
      <c r="L106" s="70">
        <v>9</v>
      </c>
      <c r="M106" s="71">
        <f>(G106/F106)</f>
        <v>0.47499999999999998</v>
      </c>
      <c r="N106" s="70">
        <f>(G106+K106+L106)</f>
        <v>34</v>
      </c>
      <c r="O106" s="74">
        <f>(N106/F106)</f>
        <v>0.85</v>
      </c>
      <c r="P106" s="73">
        <f>((G106-H106-I106-J106)+(2*H106)+(3*I106)+(4*J106))/F106</f>
        <v>0.5</v>
      </c>
    </row>
    <row r="107" spans="1:16" ht="15">
      <c r="A107" s="5" t="s">
        <v>67</v>
      </c>
      <c r="B107" s="70">
        <v>15</v>
      </c>
      <c r="C107" s="70">
        <v>48</v>
      </c>
      <c r="D107" s="70"/>
      <c r="E107" s="70"/>
      <c r="F107" s="70">
        <v>48</v>
      </c>
      <c r="G107" s="70">
        <v>21</v>
      </c>
      <c r="H107" s="70">
        <v>2</v>
      </c>
      <c r="I107" s="70"/>
      <c r="J107" s="70"/>
      <c r="K107" s="70">
        <v>5</v>
      </c>
      <c r="L107" s="70">
        <v>5</v>
      </c>
      <c r="M107" s="71">
        <f>(G107/F107)</f>
        <v>0.4375</v>
      </c>
      <c r="N107" s="70">
        <f>(G107+K107+L107)</f>
        <v>31</v>
      </c>
      <c r="O107" s="74">
        <f>(N107/F107)</f>
        <v>0.64583333333333337</v>
      </c>
      <c r="P107" s="73">
        <f>((G107-H107-I107-J107)+(2*H107)+(3*I107)+(4*J107))/F107</f>
        <v>0.47916666666666669</v>
      </c>
    </row>
    <row r="108" spans="1:16" ht="15">
      <c r="A108" s="5" t="s">
        <v>108</v>
      </c>
      <c r="B108" s="70">
        <v>9</v>
      </c>
      <c r="C108" s="70">
        <v>29</v>
      </c>
      <c r="D108" s="70"/>
      <c r="E108" s="70">
        <v>1</v>
      </c>
      <c r="F108" s="70">
        <v>28</v>
      </c>
      <c r="G108" s="70">
        <v>17</v>
      </c>
      <c r="H108" s="70">
        <v>2</v>
      </c>
      <c r="I108" s="70"/>
      <c r="J108" s="70">
        <v>1</v>
      </c>
      <c r="K108" s="70">
        <v>5</v>
      </c>
      <c r="L108" s="70">
        <v>5</v>
      </c>
      <c r="M108" s="71">
        <f>(G108/F108)</f>
        <v>0.6071428571428571</v>
      </c>
      <c r="N108" s="70">
        <f>(G108+K108+L108)</f>
        <v>27</v>
      </c>
      <c r="O108" s="74">
        <f>(N108/F108)</f>
        <v>0.9642857142857143</v>
      </c>
      <c r="P108" s="73">
        <f>((G108-H108-I108-J108)+(2*H108)+(3*I108)+(4*J108))/F108</f>
        <v>0.7857142857142857</v>
      </c>
    </row>
    <row r="109" spans="1:16" ht="15">
      <c r="A109" s="33" t="s">
        <v>82</v>
      </c>
      <c r="B109" s="70">
        <v>13</v>
      </c>
      <c r="C109" s="70">
        <v>46</v>
      </c>
      <c r="D109" s="70"/>
      <c r="E109" s="70"/>
      <c r="F109" s="70">
        <v>46</v>
      </c>
      <c r="G109" s="70">
        <v>16</v>
      </c>
      <c r="H109" s="70"/>
      <c r="I109" s="70"/>
      <c r="J109" s="70"/>
      <c r="K109" s="110">
        <v>4</v>
      </c>
      <c r="L109" s="70">
        <v>4</v>
      </c>
      <c r="M109" s="71">
        <f>(G109/F109)</f>
        <v>0.34782608695652173</v>
      </c>
      <c r="N109" s="110">
        <f>(G109+K109+L109)</f>
        <v>24</v>
      </c>
      <c r="O109" s="74">
        <f>(N109/F109)</f>
        <v>0.52173913043478259</v>
      </c>
      <c r="P109" s="73">
        <f>((G109-H109-I109-J109)+(2*H109)+(3*I109)+(4*J109))/F109</f>
        <v>0.34782608695652173</v>
      </c>
    </row>
    <row r="110" spans="1:16" ht="15">
      <c r="A110" s="26" t="s">
        <v>90</v>
      </c>
      <c r="B110" s="70">
        <v>11</v>
      </c>
      <c r="C110" s="70">
        <v>34</v>
      </c>
      <c r="D110" s="70"/>
      <c r="E110" s="70">
        <v>1</v>
      </c>
      <c r="F110" s="70">
        <v>33</v>
      </c>
      <c r="G110" s="70">
        <v>11</v>
      </c>
      <c r="H110" s="70"/>
      <c r="I110" s="70"/>
      <c r="J110" s="70"/>
      <c r="K110" s="70">
        <v>3</v>
      </c>
      <c r="L110" s="70">
        <v>3</v>
      </c>
      <c r="M110" s="71">
        <f>(G110/F110)</f>
        <v>0.33333333333333331</v>
      </c>
      <c r="N110" s="70">
        <f>(G110+K110+L110)</f>
        <v>17</v>
      </c>
      <c r="O110" s="74">
        <f>(N110/F110)</f>
        <v>0.51515151515151514</v>
      </c>
      <c r="P110" s="73">
        <f>((G110-H110-I110-J110)+(2*H110)+(3*I110)+(4*J110))/F110</f>
        <v>0.33333333333333331</v>
      </c>
    </row>
    <row r="111" spans="1:16" ht="15">
      <c r="A111" s="26" t="s">
        <v>179</v>
      </c>
      <c r="B111" s="70">
        <v>7</v>
      </c>
      <c r="C111" s="70">
        <v>26</v>
      </c>
      <c r="D111" s="70"/>
      <c r="E111" s="70"/>
      <c r="F111" s="70">
        <v>26</v>
      </c>
      <c r="G111" s="70">
        <v>8</v>
      </c>
      <c r="H111" s="70"/>
      <c r="I111" s="70"/>
      <c r="J111" s="70"/>
      <c r="K111" s="70">
        <v>2</v>
      </c>
      <c r="L111" s="70">
        <v>1</v>
      </c>
      <c r="M111" s="71">
        <f>(G111/F111)</f>
        <v>0.30769230769230771</v>
      </c>
      <c r="N111" s="70">
        <f>(G111+K111+L111)</f>
        <v>11</v>
      </c>
      <c r="O111" s="74">
        <f>(N111/F111)</f>
        <v>0.42307692307692307</v>
      </c>
      <c r="P111" s="73">
        <f>((G111-H111-I111-J111)+(2*H111)+(3*I111)+(4*J111))/F111</f>
        <v>0.30769230769230771</v>
      </c>
    </row>
    <row r="112" spans="1:16" ht="15">
      <c r="A112" s="5" t="s">
        <v>148</v>
      </c>
      <c r="B112" s="70">
        <v>2</v>
      </c>
      <c r="C112" s="70">
        <v>6</v>
      </c>
      <c r="D112" s="70"/>
      <c r="E112" s="70"/>
      <c r="F112" s="70">
        <v>6</v>
      </c>
      <c r="G112" s="70">
        <v>3</v>
      </c>
      <c r="H112" s="70"/>
      <c r="I112" s="70">
        <v>1</v>
      </c>
      <c r="J112" s="70">
        <v>1</v>
      </c>
      <c r="K112" s="70">
        <v>2</v>
      </c>
      <c r="L112" s="70">
        <v>3</v>
      </c>
      <c r="M112" s="71">
        <f>(G112/F112)</f>
        <v>0.5</v>
      </c>
      <c r="N112" s="70">
        <f>(G112+K112+L112)</f>
        <v>8</v>
      </c>
      <c r="O112" s="74">
        <f>(N112/F112)</f>
        <v>1.3333333333333333</v>
      </c>
      <c r="P112" s="73">
        <f>((G112-H112-I112-J112)+(2*H112)+(3*I112)+(4*J112))/F112</f>
        <v>1.3333333333333333</v>
      </c>
    </row>
    <row r="113" spans="1:16" ht="15">
      <c r="A113" s="5" t="s">
        <v>112</v>
      </c>
      <c r="B113" s="70">
        <v>3</v>
      </c>
      <c r="C113" s="70">
        <v>10</v>
      </c>
      <c r="D113" s="70"/>
      <c r="E113" s="70"/>
      <c r="F113" s="70">
        <v>10</v>
      </c>
      <c r="G113" s="70">
        <v>5</v>
      </c>
      <c r="H113" s="70"/>
      <c r="I113" s="70">
        <v>1</v>
      </c>
      <c r="J113" s="70"/>
      <c r="K113" s="70">
        <v>1</v>
      </c>
      <c r="L113" s="70">
        <v>2</v>
      </c>
      <c r="M113" s="71">
        <f>(G113/F113)</f>
        <v>0.5</v>
      </c>
      <c r="N113" s="70">
        <f>(G113+K113+L113)</f>
        <v>8</v>
      </c>
      <c r="O113" s="74">
        <f>(N113/F113)</f>
        <v>0.8</v>
      </c>
      <c r="P113" s="73">
        <f>((G113-H113-I113-J113)+(2*H113)+(3*I113)+(4*J113))/F113</f>
        <v>0.7</v>
      </c>
    </row>
    <row r="114" spans="1:16" ht="15">
      <c r="A114" s="26" t="s">
        <v>170</v>
      </c>
      <c r="B114" s="70">
        <v>5</v>
      </c>
      <c r="C114" s="70">
        <v>14</v>
      </c>
      <c r="D114" s="70"/>
      <c r="E114" s="70"/>
      <c r="F114" s="70">
        <v>14</v>
      </c>
      <c r="G114" s="70">
        <v>5</v>
      </c>
      <c r="H114" s="110">
        <v>1</v>
      </c>
      <c r="I114" s="70"/>
      <c r="J114" s="70"/>
      <c r="K114" s="70">
        <v>2</v>
      </c>
      <c r="L114" s="70">
        <v>1</v>
      </c>
      <c r="M114" s="71">
        <f>(G114/F114)</f>
        <v>0.35714285714285715</v>
      </c>
      <c r="N114" s="70">
        <f>(G114+K114+L114)</f>
        <v>8</v>
      </c>
      <c r="O114" s="74">
        <f>(N114/F114)</f>
        <v>0.5714285714285714</v>
      </c>
      <c r="P114" s="73">
        <f>((G114-H114-I114-J114)+(2*H114)+(3*I114)+(4*J114))/F114</f>
        <v>0.42857142857142855</v>
      </c>
    </row>
    <row r="115" spans="1:16" ht="15">
      <c r="A115" s="5" t="s">
        <v>95</v>
      </c>
      <c r="B115" s="70">
        <v>2</v>
      </c>
      <c r="C115" s="70">
        <v>8</v>
      </c>
      <c r="D115" s="70"/>
      <c r="E115" s="70"/>
      <c r="F115" s="70">
        <v>8</v>
      </c>
      <c r="G115" s="70">
        <v>4</v>
      </c>
      <c r="H115" s="70"/>
      <c r="I115" s="70"/>
      <c r="J115" s="70"/>
      <c r="K115" s="70"/>
      <c r="L115" s="70">
        <v>1</v>
      </c>
      <c r="M115" s="71">
        <f>(G115/F115)</f>
        <v>0.5</v>
      </c>
      <c r="N115" s="70">
        <f>(G115+K115+L115)</f>
        <v>5</v>
      </c>
      <c r="O115" s="74">
        <f>(N115/F115)</f>
        <v>0.625</v>
      </c>
      <c r="P115" s="73">
        <f>((G115-H115-I115-J115)+(2*H115)+(3*I115)+(4*J115))/F115</f>
        <v>0.5</v>
      </c>
    </row>
    <row r="116" spans="1:16" ht="15">
      <c r="A116" s="5" t="s">
        <v>225</v>
      </c>
      <c r="B116" s="70">
        <v>1</v>
      </c>
      <c r="C116" s="70">
        <v>3</v>
      </c>
      <c r="D116" s="70"/>
      <c r="E116" s="70"/>
      <c r="F116" s="70">
        <v>3</v>
      </c>
      <c r="G116" s="70"/>
      <c r="H116" s="70"/>
      <c r="I116" s="70"/>
      <c r="J116" s="70"/>
      <c r="K116" s="70"/>
      <c r="L116" s="70"/>
      <c r="M116" s="71">
        <f>(G116/F116)</f>
        <v>0</v>
      </c>
      <c r="N116" s="70">
        <f>(G116+K116+L116)</f>
        <v>0</v>
      </c>
      <c r="O116" s="74">
        <f>(N116/F116)</f>
        <v>0</v>
      </c>
      <c r="P116" s="73">
        <f>((G116-H116-I116-J116)+(2*H116)+(3*I116)+(4*J116))/F116</f>
        <v>0</v>
      </c>
    </row>
    <row r="117" spans="1:16" ht="15">
      <c r="A117" s="26" t="s">
        <v>226</v>
      </c>
      <c r="B117" s="70">
        <v>1</v>
      </c>
      <c r="C117" s="70">
        <v>3</v>
      </c>
      <c r="D117" s="70"/>
      <c r="E117" s="70"/>
      <c r="F117" s="70">
        <v>3</v>
      </c>
      <c r="G117" s="70"/>
      <c r="H117" s="70"/>
      <c r="I117" s="70"/>
      <c r="J117" s="70"/>
      <c r="K117" s="70"/>
      <c r="L117" s="70"/>
      <c r="M117" s="71">
        <f>(G117/F117)</f>
        <v>0</v>
      </c>
      <c r="N117" s="70">
        <f>(G117+K117+L117)</f>
        <v>0</v>
      </c>
      <c r="O117" s="74">
        <f>(N117/F117)</f>
        <v>0</v>
      </c>
      <c r="P117" s="73">
        <f>((G117-H117-I117-J117)+(2*H117)+(3*I117)+(4*J117))/F117</f>
        <v>0</v>
      </c>
    </row>
    <row r="118" spans="1:16" ht="15">
      <c r="A118" s="26" t="s">
        <v>151</v>
      </c>
      <c r="B118" s="70">
        <v>1</v>
      </c>
      <c r="C118" s="70">
        <v>2</v>
      </c>
      <c r="D118" s="70"/>
      <c r="E118" s="70"/>
      <c r="F118" s="70">
        <v>2</v>
      </c>
      <c r="G118" s="70"/>
      <c r="H118" s="70"/>
      <c r="I118" s="70"/>
      <c r="J118" s="70"/>
      <c r="K118" s="70"/>
      <c r="L118" s="70"/>
      <c r="M118" s="71">
        <f>(G118/F118)</f>
        <v>0</v>
      </c>
      <c r="N118" s="70">
        <f>(G118+K118+L118)</f>
        <v>0</v>
      </c>
      <c r="O118" s="74">
        <f>(N118/F118)</f>
        <v>0</v>
      </c>
      <c r="P118" s="73">
        <f>((G118-H118-I118-J118)+(2*H118)+(3*I118)+(4*J118))/F118</f>
        <v>0</v>
      </c>
    </row>
    <row r="119" spans="1:16" ht="15">
      <c r="A119" s="93" t="s">
        <v>117</v>
      </c>
      <c r="B119" s="70">
        <v>3</v>
      </c>
      <c r="C119" s="70">
        <v>9</v>
      </c>
      <c r="D119" s="70"/>
      <c r="E119" s="70"/>
      <c r="F119" s="70">
        <v>9</v>
      </c>
      <c r="G119" s="70">
        <v>3</v>
      </c>
      <c r="H119" s="70"/>
      <c r="I119" s="70"/>
      <c r="J119" s="70"/>
      <c r="K119" s="70">
        <v>1</v>
      </c>
      <c r="L119" s="70">
        <v>1</v>
      </c>
      <c r="M119" s="71">
        <f t="shared" ref="M119:M120" si="28">(G119/F119)</f>
        <v>0.33333333333333331</v>
      </c>
      <c r="N119" s="70">
        <f t="shared" ref="N119" si="29">(G119+K119+L119)</f>
        <v>5</v>
      </c>
      <c r="O119" s="74">
        <f t="shared" ref="O119" si="30">(N119/F119)</f>
        <v>0.55555555555555558</v>
      </c>
      <c r="P119" s="73">
        <f t="shared" ref="P119:P120" si="31">((G119-H119-I119-J119)+(2*H119)+(3*I119)+(4*J119))/F119</f>
        <v>0.33333333333333331</v>
      </c>
    </row>
    <row r="120" spans="1:16" ht="15">
      <c r="A120" s="93" t="s">
        <v>163</v>
      </c>
      <c r="B120" s="70">
        <v>4</v>
      </c>
      <c r="C120" s="70">
        <v>12</v>
      </c>
      <c r="D120" s="70"/>
      <c r="E120" s="70"/>
      <c r="F120" s="70">
        <v>12</v>
      </c>
      <c r="G120" s="70">
        <v>6</v>
      </c>
      <c r="H120" s="70">
        <v>1</v>
      </c>
      <c r="I120" s="70"/>
      <c r="J120" s="70"/>
      <c r="K120" s="70">
        <v>4</v>
      </c>
      <c r="L120" s="70">
        <v>2</v>
      </c>
      <c r="M120" s="71">
        <f t="shared" si="28"/>
        <v>0.5</v>
      </c>
      <c r="N120" s="70">
        <f t="shared" ref="N120" si="32">(G120+K120+L120)</f>
        <v>12</v>
      </c>
      <c r="O120" s="74">
        <f t="shared" ref="O120" si="33">(N120/F120)</f>
        <v>1</v>
      </c>
      <c r="P120" s="73">
        <f t="shared" si="31"/>
        <v>0.58333333333333337</v>
      </c>
    </row>
    <row r="121" spans="1:16" ht="5.0999999999999996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48"/>
      <c r="P121" s="42"/>
    </row>
    <row r="122" spans="1:16" ht="15">
      <c r="A122" s="5" t="s">
        <v>9</v>
      </c>
      <c r="B122" s="5"/>
      <c r="C122" s="45">
        <f t="shared" ref="C122:L122" si="34">SUM(C101:C121)</f>
        <v>523</v>
      </c>
      <c r="D122" s="6">
        <f t="shared" si="34"/>
        <v>2</v>
      </c>
      <c r="E122" s="6">
        <f t="shared" si="34"/>
        <v>4</v>
      </c>
      <c r="F122" s="45">
        <f t="shared" si="34"/>
        <v>517</v>
      </c>
      <c r="G122" s="45">
        <f t="shared" si="34"/>
        <v>253</v>
      </c>
      <c r="H122" s="6">
        <f t="shared" si="34"/>
        <v>27</v>
      </c>
      <c r="I122" s="6">
        <f t="shared" si="34"/>
        <v>11</v>
      </c>
      <c r="J122" s="6">
        <f t="shared" si="34"/>
        <v>7</v>
      </c>
      <c r="K122" s="45">
        <f t="shared" si="34"/>
        <v>95</v>
      </c>
      <c r="L122" s="45">
        <f t="shared" si="34"/>
        <v>95</v>
      </c>
      <c r="M122" s="1">
        <f>(G122/F122)</f>
        <v>0.48936170212765956</v>
      </c>
      <c r="N122" s="29">
        <f>G122+K122+L122</f>
        <v>443</v>
      </c>
      <c r="O122" s="49">
        <f>N122/F122</f>
        <v>0.85686653771760157</v>
      </c>
      <c r="P122" s="46">
        <f>((G122-H122-I122-J122)+(2*H122)+(3*I122)+(4*J122))/F122</f>
        <v>0.62475822050290131</v>
      </c>
    </row>
    <row r="123" spans="1:16" ht="30" customHeight="1">
      <c r="A123" s="116" t="s">
        <v>109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8"/>
    </row>
    <row r="124" spans="1:16" ht="15.75">
      <c r="A124" s="2" t="s">
        <v>31</v>
      </c>
      <c r="B124" s="3" t="s">
        <v>32</v>
      </c>
      <c r="C124" s="3" t="s">
        <v>43</v>
      </c>
      <c r="D124" s="3" t="s">
        <v>30</v>
      </c>
      <c r="E124" s="3" t="s">
        <v>38</v>
      </c>
      <c r="F124" s="3" t="s">
        <v>1</v>
      </c>
      <c r="G124" s="3" t="s">
        <v>2</v>
      </c>
      <c r="H124" s="3" t="s">
        <v>3</v>
      </c>
      <c r="I124" s="3" t="s">
        <v>4</v>
      </c>
      <c r="J124" s="3" t="s">
        <v>5</v>
      </c>
      <c r="K124" s="3" t="s">
        <v>6</v>
      </c>
      <c r="L124" s="3" t="s">
        <v>7</v>
      </c>
      <c r="M124" s="3" t="s">
        <v>8</v>
      </c>
      <c r="N124" s="3" t="s">
        <v>10</v>
      </c>
      <c r="O124" s="47" t="s">
        <v>26</v>
      </c>
      <c r="P124" s="3" t="s">
        <v>44</v>
      </c>
    </row>
    <row r="125" spans="1:16" ht="5.0999999999999996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42"/>
      <c r="P125" s="7"/>
    </row>
    <row r="126" spans="1:16" ht="15">
      <c r="A126" s="28" t="s">
        <v>71</v>
      </c>
      <c r="B126" s="70">
        <v>14</v>
      </c>
      <c r="C126" s="70">
        <v>46</v>
      </c>
      <c r="D126" s="70"/>
      <c r="E126" s="70"/>
      <c r="F126" s="70">
        <v>46</v>
      </c>
      <c r="G126" s="70">
        <v>33</v>
      </c>
      <c r="H126" s="105">
        <v>10</v>
      </c>
      <c r="I126" s="70"/>
      <c r="J126" s="70">
        <v>1</v>
      </c>
      <c r="K126" s="105">
        <v>16</v>
      </c>
      <c r="L126" s="70">
        <v>13</v>
      </c>
      <c r="M126" s="104">
        <f>(G126/F126)</f>
        <v>0.71739130434782605</v>
      </c>
      <c r="N126" s="105">
        <f>(G126+K126+L126)</f>
        <v>62</v>
      </c>
      <c r="O126" s="106">
        <f>(N126/F126)</f>
        <v>1.3478260869565217</v>
      </c>
      <c r="P126" s="108">
        <f>((G126-H126-I126-J126)+(2*H126)+(3*I126)+(4*J126))/F126</f>
        <v>1</v>
      </c>
    </row>
    <row r="127" spans="1:16" ht="15">
      <c r="A127" s="5" t="s">
        <v>115</v>
      </c>
      <c r="B127" s="70">
        <v>15</v>
      </c>
      <c r="C127" s="70">
        <v>49</v>
      </c>
      <c r="D127" s="70"/>
      <c r="E127" s="70">
        <v>2</v>
      </c>
      <c r="F127" s="70">
        <v>47</v>
      </c>
      <c r="G127" s="70">
        <v>25</v>
      </c>
      <c r="H127" s="70">
        <v>4</v>
      </c>
      <c r="I127" s="105">
        <v>2</v>
      </c>
      <c r="J127" s="70"/>
      <c r="K127" s="70">
        <v>12</v>
      </c>
      <c r="L127" s="70">
        <v>12</v>
      </c>
      <c r="M127" s="71">
        <f>(G127/F127)</f>
        <v>0.53191489361702127</v>
      </c>
      <c r="N127" s="70">
        <f>(G127+K127+L127)</f>
        <v>49</v>
      </c>
      <c r="O127" s="72">
        <f>(N127/F127)</f>
        <v>1.0425531914893618</v>
      </c>
      <c r="P127" s="73">
        <f>((G127-H127-I127-J127)+(2*H127)+(3*I127)+(4*J127))/F127</f>
        <v>0.7021276595744681</v>
      </c>
    </row>
    <row r="128" spans="1:16" ht="15">
      <c r="A128" s="5" t="s">
        <v>39</v>
      </c>
      <c r="B128" s="70">
        <v>14</v>
      </c>
      <c r="C128" s="70">
        <v>48</v>
      </c>
      <c r="D128" s="70"/>
      <c r="E128" s="70"/>
      <c r="F128" s="70">
        <v>48</v>
      </c>
      <c r="G128" s="70">
        <v>22</v>
      </c>
      <c r="H128" s="105">
        <v>6</v>
      </c>
      <c r="I128" s="105">
        <v>2</v>
      </c>
      <c r="J128" s="105">
        <v>3</v>
      </c>
      <c r="K128" s="70">
        <v>11</v>
      </c>
      <c r="L128" s="70">
        <v>10</v>
      </c>
      <c r="M128" s="71">
        <f>(G128/F128)</f>
        <v>0.45833333333333331</v>
      </c>
      <c r="N128" s="70">
        <f>(G128+K128+L128)</f>
        <v>43</v>
      </c>
      <c r="O128" s="74">
        <f>(N128/F128)</f>
        <v>0.89583333333333337</v>
      </c>
      <c r="P128" s="73">
        <f>((G128-H128-I128-J128)+(2*H128)+(3*I128)+(4*J128))/F128</f>
        <v>0.85416666666666663</v>
      </c>
    </row>
    <row r="129" spans="1:16" ht="15">
      <c r="A129" s="28" t="s">
        <v>180</v>
      </c>
      <c r="B129" s="70">
        <v>12</v>
      </c>
      <c r="C129" s="70">
        <v>40</v>
      </c>
      <c r="D129" s="70"/>
      <c r="E129" s="70"/>
      <c r="F129" s="70">
        <v>40</v>
      </c>
      <c r="G129" s="70">
        <v>24</v>
      </c>
      <c r="H129" s="70">
        <v>1</v>
      </c>
      <c r="I129" s="105">
        <v>3</v>
      </c>
      <c r="J129" s="70"/>
      <c r="K129" s="105">
        <v>13</v>
      </c>
      <c r="L129" s="70">
        <v>5</v>
      </c>
      <c r="M129" s="71">
        <f>(G129/F129)</f>
        <v>0.6</v>
      </c>
      <c r="N129" s="70">
        <f>(G129+K129+L129)</f>
        <v>42</v>
      </c>
      <c r="O129" s="74">
        <f>(N129/F129)</f>
        <v>1.05</v>
      </c>
      <c r="P129" s="73">
        <f>((G129-H129-I129-J129)+(2*H129)+(3*I129)+(4*J129))/F129</f>
        <v>0.77500000000000002</v>
      </c>
    </row>
    <row r="130" spans="1:16" ht="15">
      <c r="A130" s="28" t="s">
        <v>83</v>
      </c>
      <c r="B130" s="70">
        <v>11</v>
      </c>
      <c r="C130" s="70">
        <v>33</v>
      </c>
      <c r="D130" s="70">
        <v>1</v>
      </c>
      <c r="E130" s="70"/>
      <c r="F130" s="70">
        <v>32</v>
      </c>
      <c r="G130" s="70">
        <v>15</v>
      </c>
      <c r="H130" s="70">
        <v>1</v>
      </c>
      <c r="I130" s="105">
        <v>3</v>
      </c>
      <c r="J130" s="70">
        <v>1</v>
      </c>
      <c r="K130" s="70">
        <v>9</v>
      </c>
      <c r="L130" s="70">
        <v>10</v>
      </c>
      <c r="M130" s="71">
        <f>(G130/F130)</f>
        <v>0.46875</v>
      </c>
      <c r="N130" s="70">
        <f>(G130+K130+L130)</f>
        <v>34</v>
      </c>
      <c r="O130" s="74">
        <f>(N130/F130)</f>
        <v>1.0625</v>
      </c>
      <c r="P130" s="73">
        <f>((G130-H130-I130-J130)+(2*H130)+(3*I130)+(4*J130))/F130</f>
        <v>0.78125</v>
      </c>
    </row>
    <row r="131" spans="1:16" ht="15">
      <c r="A131" s="28" t="s">
        <v>50</v>
      </c>
      <c r="B131" s="70">
        <v>11</v>
      </c>
      <c r="C131" s="70">
        <v>39</v>
      </c>
      <c r="D131" s="70"/>
      <c r="E131" s="70"/>
      <c r="F131" s="70">
        <v>39</v>
      </c>
      <c r="G131" s="70">
        <v>20</v>
      </c>
      <c r="H131" s="70">
        <v>2</v>
      </c>
      <c r="I131" s="70"/>
      <c r="J131" s="105">
        <v>2</v>
      </c>
      <c r="K131" s="70">
        <v>7</v>
      </c>
      <c r="L131" s="70">
        <v>5</v>
      </c>
      <c r="M131" s="71">
        <f>(G131/F131)</f>
        <v>0.51282051282051277</v>
      </c>
      <c r="N131" s="70">
        <f>(G131+K131+L131)</f>
        <v>32</v>
      </c>
      <c r="O131" s="72">
        <f>(N131/F131)</f>
        <v>0.82051282051282048</v>
      </c>
      <c r="P131" s="73">
        <f>((G131-H131-I131-J131)+(2*H131)+(3*I131)+(4*J131))/F131</f>
        <v>0.71794871794871795</v>
      </c>
    </row>
    <row r="132" spans="1:16" ht="15">
      <c r="A132" s="26" t="s">
        <v>87</v>
      </c>
      <c r="B132" s="70">
        <v>11</v>
      </c>
      <c r="C132" s="70">
        <v>36</v>
      </c>
      <c r="D132" s="70"/>
      <c r="E132" s="70"/>
      <c r="F132" s="70">
        <v>36</v>
      </c>
      <c r="G132" s="70">
        <v>13</v>
      </c>
      <c r="H132" s="110">
        <v>2</v>
      </c>
      <c r="I132" s="70"/>
      <c r="J132" s="70"/>
      <c r="K132" s="110">
        <v>9</v>
      </c>
      <c r="L132" s="110">
        <v>9</v>
      </c>
      <c r="M132" s="109">
        <f>(G132/F132)</f>
        <v>0.3611111111111111</v>
      </c>
      <c r="N132" s="110">
        <f>(G132+K132+L132)</f>
        <v>31</v>
      </c>
      <c r="O132" s="112">
        <f>(N132/F132)</f>
        <v>0.86111111111111116</v>
      </c>
      <c r="P132" s="113">
        <f>((G132-H132-I132-J132)+(2*H132)+(3*I132)+(4*J132))/F132</f>
        <v>0.41666666666666669</v>
      </c>
    </row>
    <row r="133" spans="1:16" ht="15">
      <c r="A133" s="28" t="s">
        <v>164</v>
      </c>
      <c r="B133" s="70">
        <v>10</v>
      </c>
      <c r="C133" s="70">
        <v>35</v>
      </c>
      <c r="D133" s="70"/>
      <c r="E133" s="70">
        <v>1</v>
      </c>
      <c r="F133" s="70">
        <v>34</v>
      </c>
      <c r="G133" s="70">
        <v>15</v>
      </c>
      <c r="H133" s="70"/>
      <c r="I133" s="70">
        <v>1</v>
      </c>
      <c r="J133" s="70"/>
      <c r="K133" s="70">
        <v>3</v>
      </c>
      <c r="L133" s="70">
        <v>8</v>
      </c>
      <c r="M133" s="71">
        <f>(G133/F133)</f>
        <v>0.44117647058823528</v>
      </c>
      <c r="N133" s="70">
        <f>(G133+K133+L133)</f>
        <v>26</v>
      </c>
      <c r="O133" s="72">
        <f>(N133/F133)</f>
        <v>0.76470588235294112</v>
      </c>
      <c r="P133" s="73">
        <f>((G133-H133-I133-J133)+(2*H133)+(3*I133)+(4*J133))/F133</f>
        <v>0.5</v>
      </c>
    </row>
    <row r="134" spans="1:16" ht="15">
      <c r="A134" s="28" t="s">
        <v>51</v>
      </c>
      <c r="B134" s="70">
        <v>13</v>
      </c>
      <c r="C134" s="70">
        <v>38</v>
      </c>
      <c r="D134" s="70"/>
      <c r="E134" s="70">
        <v>1</v>
      </c>
      <c r="F134" s="70">
        <v>37</v>
      </c>
      <c r="G134" s="70">
        <v>16</v>
      </c>
      <c r="H134" s="70">
        <v>1</v>
      </c>
      <c r="I134" s="70"/>
      <c r="J134" s="70"/>
      <c r="K134" s="70">
        <v>3</v>
      </c>
      <c r="L134" s="70">
        <v>4</v>
      </c>
      <c r="M134" s="71">
        <f>(G134/F134)</f>
        <v>0.43243243243243246</v>
      </c>
      <c r="N134" s="70">
        <f>(G134+K134+L134)</f>
        <v>23</v>
      </c>
      <c r="O134" s="72">
        <f>(N134/F134)</f>
        <v>0.6216216216216216</v>
      </c>
      <c r="P134" s="73">
        <f>((G134-H134-I134-J134)+(2*H134)+(3*I134)+(4*J134))/F134</f>
        <v>0.45945945945945948</v>
      </c>
    </row>
    <row r="135" spans="1:16" ht="15">
      <c r="A135" s="26" t="s">
        <v>152</v>
      </c>
      <c r="B135" s="70">
        <v>14</v>
      </c>
      <c r="C135" s="70">
        <v>44</v>
      </c>
      <c r="D135" s="70">
        <v>1</v>
      </c>
      <c r="E135" s="70"/>
      <c r="F135" s="70">
        <v>43</v>
      </c>
      <c r="G135" s="70">
        <v>12</v>
      </c>
      <c r="H135" s="70"/>
      <c r="I135" s="70"/>
      <c r="J135" s="70"/>
      <c r="K135" s="110">
        <v>4</v>
      </c>
      <c r="L135" s="70">
        <v>3</v>
      </c>
      <c r="M135" s="71">
        <f>(G135/F135)</f>
        <v>0.27906976744186046</v>
      </c>
      <c r="N135" s="70">
        <f>(G135+K135+L135)</f>
        <v>19</v>
      </c>
      <c r="O135" s="72">
        <f>(N135/F135)</f>
        <v>0.44186046511627908</v>
      </c>
      <c r="P135" s="73">
        <f>((G135-H135-I135-J135)+(2*H135)+(3*I135)+(4*J135))/F135</f>
        <v>0.27906976744186046</v>
      </c>
    </row>
    <row r="136" spans="1:16" ht="15">
      <c r="A136" s="5" t="s">
        <v>89</v>
      </c>
      <c r="B136" s="70">
        <v>6</v>
      </c>
      <c r="C136" s="70">
        <v>19</v>
      </c>
      <c r="D136" s="70">
        <v>1</v>
      </c>
      <c r="E136" s="70"/>
      <c r="F136" s="70">
        <v>18</v>
      </c>
      <c r="G136" s="70">
        <v>9</v>
      </c>
      <c r="H136" s="70">
        <v>3</v>
      </c>
      <c r="I136" s="70"/>
      <c r="J136" s="70"/>
      <c r="K136" s="70">
        <v>3</v>
      </c>
      <c r="L136" s="70">
        <v>6</v>
      </c>
      <c r="M136" s="71">
        <f>(G136/F136)</f>
        <v>0.5</v>
      </c>
      <c r="N136" s="70">
        <f>(G136+K136+L136)</f>
        <v>18</v>
      </c>
      <c r="O136" s="72">
        <f>(N136/F136)</f>
        <v>1</v>
      </c>
      <c r="P136" s="73">
        <f>((G136-H136-I136-J136)+(2*H136)+(3*I136)+(4*J136))/F136</f>
        <v>0.66666666666666663</v>
      </c>
    </row>
    <row r="137" spans="1:16" ht="15">
      <c r="A137" s="26" t="s">
        <v>92</v>
      </c>
      <c r="B137" s="70">
        <v>10</v>
      </c>
      <c r="C137" s="70">
        <v>28</v>
      </c>
      <c r="D137" s="70">
        <v>1</v>
      </c>
      <c r="E137" s="70"/>
      <c r="F137" s="70">
        <v>27</v>
      </c>
      <c r="G137" s="70">
        <v>10</v>
      </c>
      <c r="H137" s="70"/>
      <c r="I137" s="70"/>
      <c r="J137" s="70"/>
      <c r="K137" s="70"/>
      <c r="L137" s="70">
        <v>2</v>
      </c>
      <c r="M137" s="71">
        <f>(G137/F137)</f>
        <v>0.37037037037037035</v>
      </c>
      <c r="N137" s="70">
        <f>(G137+K137+L137)</f>
        <v>12</v>
      </c>
      <c r="O137" s="72">
        <f>(N137/F137)</f>
        <v>0.44444444444444442</v>
      </c>
      <c r="P137" s="73">
        <f>((G137-H137-I137-J137)+(2*H137)+(3*I137)+(4*J137))/F137</f>
        <v>0.37037037037037035</v>
      </c>
    </row>
    <row r="138" spans="1:16" ht="15">
      <c r="A138" s="84" t="s">
        <v>28</v>
      </c>
      <c r="B138" s="70">
        <v>5</v>
      </c>
      <c r="C138" s="70">
        <v>15</v>
      </c>
      <c r="D138" s="70"/>
      <c r="E138" s="70"/>
      <c r="F138" s="70">
        <v>15</v>
      </c>
      <c r="G138" s="70">
        <v>5</v>
      </c>
      <c r="H138" s="70"/>
      <c r="I138" s="70"/>
      <c r="J138" s="70"/>
      <c r="K138" s="70">
        <v>1</v>
      </c>
      <c r="L138" s="70">
        <v>4</v>
      </c>
      <c r="M138" s="71">
        <f>(G138/F138)</f>
        <v>0.33333333333333331</v>
      </c>
      <c r="N138" s="70">
        <f>(G138+K138+L138)</f>
        <v>10</v>
      </c>
      <c r="O138" s="72">
        <f>(N138/F138)</f>
        <v>0.66666666666666663</v>
      </c>
      <c r="P138" s="73">
        <f>((G138-H138-I138-J138)+(2*H138)+(3*I138)+(4*J138))/F138</f>
        <v>0.33333333333333331</v>
      </c>
    </row>
    <row r="139" spans="1:16" ht="15">
      <c r="A139" s="26" t="s">
        <v>171</v>
      </c>
      <c r="B139" s="70">
        <v>6</v>
      </c>
      <c r="C139" s="70">
        <v>19</v>
      </c>
      <c r="D139" s="70"/>
      <c r="E139" s="70"/>
      <c r="F139" s="70">
        <v>19</v>
      </c>
      <c r="G139" s="70">
        <v>3</v>
      </c>
      <c r="H139" s="70"/>
      <c r="I139" s="70"/>
      <c r="J139" s="70"/>
      <c r="K139" s="70">
        <v>1</v>
      </c>
      <c r="L139" s="70">
        <v>3</v>
      </c>
      <c r="M139" s="71">
        <f>(G139/F139)</f>
        <v>0.15789473684210525</v>
      </c>
      <c r="N139" s="70">
        <f>(G139+K139+L139)</f>
        <v>7</v>
      </c>
      <c r="O139" s="72">
        <f>(N139/F139)</f>
        <v>0.36842105263157893</v>
      </c>
      <c r="P139" s="73">
        <f>((G139-H139-I139-J139)+(2*H139)+(3*I139)+(4*J139))/F139</f>
        <v>0.15789473684210525</v>
      </c>
    </row>
    <row r="140" spans="1:16" ht="15">
      <c r="A140" s="5" t="s">
        <v>229</v>
      </c>
      <c r="B140" s="70">
        <v>2</v>
      </c>
      <c r="C140" s="70">
        <v>6</v>
      </c>
      <c r="D140" s="70"/>
      <c r="E140" s="70"/>
      <c r="F140" s="70">
        <v>6</v>
      </c>
      <c r="G140" s="70">
        <v>2</v>
      </c>
      <c r="H140" s="70">
        <v>1</v>
      </c>
      <c r="I140" s="70"/>
      <c r="J140" s="70"/>
      <c r="K140" s="70"/>
      <c r="L140" s="70"/>
      <c r="M140" s="71">
        <f>(G140/F140)</f>
        <v>0.33333333333333331</v>
      </c>
      <c r="N140" s="70">
        <f>(G140+K140+L140)</f>
        <v>2</v>
      </c>
      <c r="O140" s="72">
        <f>(N140/F140)</f>
        <v>0.33333333333333331</v>
      </c>
      <c r="P140" s="73">
        <f>((G140-H140-I140-J140)+(2*H140)+(3*I140)+(4*J140))/F140</f>
        <v>0.5</v>
      </c>
    </row>
    <row r="141" spans="1:16" ht="15">
      <c r="A141" s="77" t="s">
        <v>230</v>
      </c>
      <c r="B141" s="70">
        <v>1</v>
      </c>
      <c r="C141" s="70">
        <v>3</v>
      </c>
      <c r="D141" s="70"/>
      <c r="E141" s="70"/>
      <c r="F141" s="70">
        <v>3</v>
      </c>
      <c r="G141" s="70">
        <v>1</v>
      </c>
      <c r="H141" s="70"/>
      <c r="I141" s="70"/>
      <c r="J141" s="70"/>
      <c r="K141" s="70"/>
      <c r="L141" s="70"/>
      <c r="M141" s="71">
        <f>(G141/F141)</f>
        <v>0.33333333333333331</v>
      </c>
      <c r="N141" s="70">
        <f>(G141+K141+L141)</f>
        <v>1</v>
      </c>
      <c r="O141" s="72">
        <f>(N141/F141)</f>
        <v>0.33333333333333331</v>
      </c>
      <c r="P141" s="73">
        <f>((G141-H141-I141-J141)+(2*H141)+(3*I141)+(4*J141))/F141</f>
        <v>0.33333333333333331</v>
      </c>
    </row>
    <row r="142" spans="1:16" ht="15">
      <c r="A142" s="102" t="s">
        <v>163</v>
      </c>
      <c r="B142" s="70">
        <v>3</v>
      </c>
      <c r="C142" s="70">
        <v>9</v>
      </c>
      <c r="D142" s="70"/>
      <c r="E142" s="70"/>
      <c r="F142" s="70">
        <v>9</v>
      </c>
      <c r="G142" s="70">
        <v>5</v>
      </c>
      <c r="H142" s="70"/>
      <c r="I142" s="70"/>
      <c r="J142" s="70"/>
      <c r="K142" s="70">
        <v>3</v>
      </c>
      <c r="L142" s="70">
        <v>2</v>
      </c>
      <c r="M142" s="71">
        <f t="shared" ref="M142:M144" si="35">(G142/F142)</f>
        <v>0.55555555555555558</v>
      </c>
      <c r="N142" s="70">
        <f t="shared" ref="N142:N144" si="36">(G142+K142+L142)</f>
        <v>10</v>
      </c>
      <c r="O142" s="72">
        <f t="shared" ref="O142:O144" si="37">(N142/F142)</f>
        <v>1.1111111111111112</v>
      </c>
      <c r="P142" s="73">
        <f t="shared" ref="P142:P144" si="38">((G142-H142-I142-J142)+(2*H142)+(3*I142)+(4*J142))/F142</f>
        <v>0.55555555555555558</v>
      </c>
    </row>
    <row r="143" spans="1:16" ht="15">
      <c r="A143" s="102" t="s">
        <v>117</v>
      </c>
      <c r="B143" s="70">
        <v>2</v>
      </c>
      <c r="C143" s="70">
        <v>7</v>
      </c>
      <c r="D143" s="70"/>
      <c r="E143" s="70"/>
      <c r="F143" s="70">
        <v>7</v>
      </c>
      <c r="G143" s="70">
        <v>1</v>
      </c>
      <c r="H143" s="70"/>
      <c r="I143" s="70"/>
      <c r="J143" s="70"/>
      <c r="K143" s="70">
        <v>1</v>
      </c>
      <c r="L143" s="70"/>
      <c r="M143" s="71">
        <f t="shared" si="35"/>
        <v>0.14285714285714285</v>
      </c>
      <c r="N143" s="70">
        <f t="shared" si="36"/>
        <v>2</v>
      </c>
      <c r="O143" s="72">
        <f t="shared" si="37"/>
        <v>0.2857142857142857</v>
      </c>
      <c r="P143" s="73">
        <f t="shared" si="38"/>
        <v>0.14285714285714285</v>
      </c>
    </row>
    <row r="144" spans="1:16" ht="15">
      <c r="A144" s="102" t="s">
        <v>165</v>
      </c>
      <c r="B144" s="70">
        <v>1</v>
      </c>
      <c r="C144" s="70">
        <v>2</v>
      </c>
      <c r="D144" s="70"/>
      <c r="E144" s="70"/>
      <c r="F144" s="70">
        <v>2</v>
      </c>
      <c r="G144" s="70">
        <v>0</v>
      </c>
      <c r="H144" s="70"/>
      <c r="I144" s="70"/>
      <c r="J144" s="70"/>
      <c r="K144" s="70"/>
      <c r="L144" s="70"/>
      <c r="M144" s="71">
        <f t="shared" si="35"/>
        <v>0</v>
      </c>
      <c r="N144" s="70">
        <f t="shared" si="36"/>
        <v>0</v>
      </c>
      <c r="O144" s="72">
        <f t="shared" si="37"/>
        <v>0</v>
      </c>
      <c r="P144" s="73">
        <f t="shared" si="38"/>
        <v>0</v>
      </c>
    </row>
    <row r="145" spans="1:16" ht="5.0999999999999996" customHeight="1">
      <c r="A145" s="7"/>
      <c r="B145" s="34"/>
      <c r="C145" s="34"/>
      <c r="D145" s="34"/>
      <c r="E145" s="34"/>
      <c r="F145" s="7"/>
      <c r="G145" s="7"/>
      <c r="H145" s="7"/>
      <c r="I145" s="7"/>
      <c r="J145" s="7"/>
      <c r="K145" s="7"/>
      <c r="L145" s="7"/>
      <c r="M145" s="7"/>
      <c r="N145" s="7"/>
      <c r="O145" s="42"/>
      <c r="P145" s="42"/>
    </row>
    <row r="146" spans="1:16" ht="15">
      <c r="A146" s="5" t="s">
        <v>9</v>
      </c>
      <c r="B146" s="5"/>
      <c r="C146" s="45">
        <f t="shared" ref="C146:L146" si="39">SUM(C126:C145)</f>
        <v>516</v>
      </c>
      <c r="D146" s="6">
        <f t="shared" si="39"/>
        <v>4</v>
      </c>
      <c r="E146" s="6">
        <f t="shared" si="39"/>
        <v>4</v>
      </c>
      <c r="F146" s="45">
        <f t="shared" si="39"/>
        <v>508</v>
      </c>
      <c r="G146" s="45">
        <f t="shared" si="39"/>
        <v>231</v>
      </c>
      <c r="H146" s="6">
        <f t="shared" si="39"/>
        <v>31</v>
      </c>
      <c r="I146" s="6">
        <f t="shared" si="39"/>
        <v>11</v>
      </c>
      <c r="J146" s="6">
        <f t="shared" si="39"/>
        <v>7</v>
      </c>
      <c r="K146" s="50">
        <f t="shared" si="39"/>
        <v>96</v>
      </c>
      <c r="L146" s="50">
        <f t="shared" si="39"/>
        <v>96</v>
      </c>
      <c r="M146" s="1">
        <f>(G146/F146)</f>
        <v>0.45472440944881892</v>
      </c>
      <c r="N146" s="29">
        <f>G146+K146+L146</f>
        <v>423</v>
      </c>
      <c r="O146" s="41">
        <f>N146/F146</f>
        <v>0.83267716535433067</v>
      </c>
      <c r="P146" s="46">
        <f>((G146-H146-I146-J146)+(2*H146)+(3*I146)+(4*J146))/F146</f>
        <v>0.60039370078740162</v>
      </c>
    </row>
  </sheetData>
  <sortState caseSensitive="1" ref="A126:P141">
    <sortCondition descending="1" ref="N126:N141"/>
    <sortCondition descending="1" ref="O126:O141"/>
    <sortCondition descending="1" ref="M126:M141"/>
  </sortState>
  <mergeCells count="7">
    <mergeCell ref="A98:P98"/>
    <mergeCell ref="A123:P123"/>
    <mergeCell ref="A1:O1"/>
    <mergeCell ref="A2:P2"/>
    <mergeCell ref="A24:P24"/>
    <mergeCell ref="A50:P50"/>
    <mergeCell ref="A73:P73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2" manualBreakCount="2">
    <brk id="49" max="16383" man="1"/>
    <brk id="9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2"/>
  <sheetViews>
    <sheetView zoomScaleNormal="100" workbookViewId="0">
      <selection activeCell="A2" sqref="A2:K2"/>
    </sheetView>
  </sheetViews>
  <sheetFormatPr baseColWidth="10" defaultColWidth="11.42578125" defaultRowHeight="12.75"/>
  <cols>
    <col min="1" max="1" width="20.7109375" customWidth="1"/>
    <col min="2" max="2" width="6.85546875" customWidth="1"/>
    <col min="3" max="3" width="8.42578125" bestFit="1" customWidth="1"/>
    <col min="4" max="4" width="3.7109375" customWidth="1"/>
    <col min="5" max="5" width="20.7109375" customWidth="1"/>
    <col min="6" max="6" width="6.85546875" customWidth="1"/>
    <col min="7" max="7" width="5.7109375" customWidth="1"/>
    <col min="8" max="8" width="3.7109375" style="15" customWidth="1"/>
    <col min="9" max="9" width="20.7109375" customWidth="1"/>
    <col min="10" max="10" width="6.85546875" customWidth="1"/>
    <col min="11" max="11" width="6.7109375" customWidth="1"/>
    <col min="12" max="12" width="5.7109375" customWidth="1"/>
  </cols>
  <sheetData>
    <row r="1" spans="1:13" s="13" customFormat="1" ht="30.75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8"/>
      <c r="M1" s="8"/>
    </row>
    <row r="2" spans="1:13" ht="26.25">
      <c r="A2" s="123" t="s">
        <v>124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1"/>
    </row>
    <row r="3" spans="1:13" ht="5.0999999999999996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4"/>
    </row>
    <row r="4" spans="1:13" ht="15.75">
      <c r="A4" s="9" t="s">
        <v>240</v>
      </c>
      <c r="B4" s="9"/>
      <c r="E4" s="9" t="s">
        <v>40</v>
      </c>
      <c r="F4" s="9"/>
      <c r="I4" s="9" t="s">
        <v>36</v>
      </c>
      <c r="J4" s="9"/>
    </row>
    <row r="5" spans="1:13" ht="15.75">
      <c r="A5" s="20" t="s">
        <v>76</v>
      </c>
      <c r="B5" s="20" t="s">
        <v>77</v>
      </c>
      <c r="C5" s="17" t="s">
        <v>14</v>
      </c>
      <c r="E5" s="20" t="s">
        <v>76</v>
      </c>
      <c r="F5" s="20" t="s">
        <v>77</v>
      </c>
      <c r="G5" s="19" t="s">
        <v>10</v>
      </c>
      <c r="I5" s="20" t="s">
        <v>76</v>
      </c>
      <c r="J5" s="20" t="s">
        <v>77</v>
      </c>
      <c r="K5" s="19" t="s">
        <v>26</v>
      </c>
    </row>
    <row r="6" spans="1:13" ht="14.1" customHeight="1">
      <c r="A6" s="21" t="s">
        <v>101</v>
      </c>
      <c r="B6" s="19" t="s">
        <v>118</v>
      </c>
      <c r="C6" s="78">
        <v>780</v>
      </c>
      <c r="E6" s="18" t="s">
        <v>101</v>
      </c>
      <c r="F6" s="19" t="s">
        <v>118</v>
      </c>
      <c r="G6" s="19">
        <v>78</v>
      </c>
      <c r="I6" s="18" t="s">
        <v>101</v>
      </c>
      <c r="J6" s="19" t="s">
        <v>118</v>
      </c>
      <c r="K6" s="53">
        <v>1.56</v>
      </c>
    </row>
    <row r="7" spans="1:13" ht="14.1" customHeight="1">
      <c r="A7" s="18" t="s">
        <v>73</v>
      </c>
      <c r="B7" s="19" t="s">
        <v>126</v>
      </c>
      <c r="C7" s="78">
        <v>727</v>
      </c>
      <c r="D7" s="9"/>
      <c r="E7" s="18" t="s">
        <v>51</v>
      </c>
      <c r="F7" s="19" t="s">
        <v>120</v>
      </c>
      <c r="G7" s="19">
        <v>75</v>
      </c>
      <c r="H7" s="16"/>
      <c r="I7" s="21" t="s">
        <v>51</v>
      </c>
      <c r="J7" s="19" t="s">
        <v>120</v>
      </c>
      <c r="K7" s="53">
        <v>1.47</v>
      </c>
    </row>
    <row r="8" spans="1:13" ht="14.1" customHeight="1">
      <c r="A8" s="21" t="s">
        <v>51</v>
      </c>
      <c r="B8" s="19" t="s">
        <v>120</v>
      </c>
      <c r="C8" s="78">
        <v>725</v>
      </c>
      <c r="D8" s="9"/>
      <c r="E8" s="18" t="s">
        <v>150</v>
      </c>
      <c r="F8" s="19" t="s">
        <v>126</v>
      </c>
      <c r="G8" s="19">
        <v>68</v>
      </c>
      <c r="H8" s="16"/>
      <c r="I8" s="18" t="s">
        <v>94</v>
      </c>
      <c r="J8" s="19" t="s">
        <v>119</v>
      </c>
      <c r="K8" s="58">
        <v>1.4</v>
      </c>
    </row>
    <row r="9" spans="1:13" ht="14.1" customHeight="1">
      <c r="A9" s="18" t="s">
        <v>71</v>
      </c>
      <c r="B9" s="19" t="s">
        <v>121</v>
      </c>
      <c r="C9" s="78">
        <v>717</v>
      </c>
      <c r="D9" s="9"/>
      <c r="E9" s="18" t="s">
        <v>80</v>
      </c>
      <c r="F9" s="19" t="s">
        <v>119</v>
      </c>
      <c r="G9" s="19">
        <v>66</v>
      </c>
      <c r="H9" s="16"/>
      <c r="I9" s="62" t="s">
        <v>73</v>
      </c>
      <c r="J9" s="19" t="s">
        <v>126</v>
      </c>
      <c r="K9" s="53">
        <v>1.39</v>
      </c>
    </row>
    <row r="10" spans="1:13" ht="14.1" customHeight="1">
      <c r="A10" s="18" t="s">
        <v>68</v>
      </c>
      <c r="B10" s="19" t="s">
        <v>19</v>
      </c>
      <c r="C10" s="78">
        <v>667</v>
      </c>
      <c r="D10" s="9"/>
      <c r="E10" s="18" t="s">
        <v>71</v>
      </c>
      <c r="F10" s="19" t="s">
        <v>121</v>
      </c>
      <c r="G10" s="19">
        <v>62</v>
      </c>
      <c r="H10" s="16"/>
      <c r="I10" s="18" t="s">
        <v>169</v>
      </c>
      <c r="J10" s="19" t="s">
        <v>119</v>
      </c>
      <c r="K10" s="53">
        <v>1.38</v>
      </c>
    </row>
    <row r="11" spans="1:13" ht="14.1" customHeight="1">
      <c r="A11" s="21" t="s">
        <v>74</v>
      </c>
      <c r="B11" s="19" t="s">
        <v>118</v>
      </c>
      <c r="C11" s="78">
        <v>667</v>
      </c>
      <c r="D11" s="9"/>
      <c r="E11" s="62" t="s">
        <v>94</v>
      </c>
      <c r="F11" s="19" t="s">
        <v>119</v>
      </c>
      <c r="G11" s="19">
        <v>56</v>
      </c>
      <c r="H11" s="16"/>
      <c r="I11" s="18" t="s">
        <v>71</v>
      </c>
      <c r="J11" s="19" t="s">
        <v>121</v>
      </c>
      <c r="K11" s="53">
        <v>1.35</v>
      </c>
    </row>
    <row r="12" spans="1:13" ht="14.1" customHeight="1">
      <c r="A12" s="18" t="s">
        <v>150</v>
      </c>
      <c r="B12" s="19" t="s">
        <v>126</v>
      </c>
      <c r="C12" s="78">
        <v>611</v>
      </c>
      <c r="D12" s="9"/>
      <c r="E12" s="18" t="s">
        <v>188</v>
      </c>
      <c r="F12" s="19" t="s">
        <v>119</v>
      </c>
      <c r="G12" s="19">
        <v>54</v>
      </c>
      <c r="H12" s="16"/>
      <c r="I12" s="18" t="s">
        <v>80</v>
      </c>
      <c r="J12" s="19" t="s">
        <v>119</v>
      </c>
      <c r="K12" s="53">
        <v>1.27</v>
      </c>
    </row>
    <row r="13" spans="1:13" ht="14.1" customHeight="1">
      <c r="A13" s="18" t="s">
        <v>107</v>
      </c>
      <c r="B13" s="19" t="s">
        <v>119</v>
      </c>
      <c r="C13" s="78">
        <v>600</v>
      </c>
      <c r="D13" s="9"/>
      <c r="E13" s="18" t="s">
        <v>148</v>
      </c>
      <c r="F13" s="19" t="s">
        <v>120</v>
      </c>
      <c r="G13" s="19">
        <v>54</v>
      </c>
      <c r="H13" s="16"/>
      <c r="I13" s="18" t="s">
        <v>74</v>
      </c>
      <c r="J13" s="19" t="s">
        <v>118</v>
      </c>
      <c r="K13" s="53">
        <v>1.27</v>
      </c>
    </row>
    <row r="14" spans="1:13" ht="14.1" customHeight="1">
      <c r="A14" s="18" t="s">
        <v>148</v>
      </c>
      <c r="B14" s="19" t="s">
        <v>120</v>
      </c>
      <c r="C14" s="78">
        <v>600</v>
      </c>
      <c r="D14" s="9"/>
      <c r="E14" s="18" t="s">
        <v>189</v>
      </c>
      <c r="F14" s="19" t="s">
        <v>19</v>
      </c>
      <c r="G14" s="19">
        <v>54</v>
      </c>
      <c r="H14" s="16"/>
      <c r="I14" s="18" t="s">
        <v>150</v>
      </c>
      <c r="J14" s="19" t="s">
        <v>126</v>
      </c>
      <c r="K14" s="53">
        <v>1.26</v>
      </c>
    </row>
    <row r="15" spans="1:13" ht="14.1" customHeight="1">
      <c r="A15" s="18" t="s">
        <v>94</v>
      </c>
      <c r="B15" s="19" t="s">
        <v>119</v>
      </c>
      <c r="C15" s="78">
        <v>600</v>
      </c>
      <c r="D15" s="9"/>
      <c r="E15" s="18" t="s">
        <v>27</v>
      </c>
      <c r="F15" s="19" t="s">
        <v>120</v>
      </c>
      <c r="G15" s="19">
        <v>54</v>
      </c>
      <c r="H15" s="16"/>
      <c r="I15" s="18" t="s">
        <v>234</v>
      </c>
      <c r="J15" s="19"/>
      <c r="K15" s="53">
        <v>1.2</v>
      </c>
    </row>
    <row r="16" spans="1:13" ht="14.1" customHeight="1">
      <c r="A16" s="21"/>
      <c r="B16" s="19"/>
      <c r="C16" s="78"/>
      <c r="D16" s="9"/>
      <c r="E16" s="21"/>
      <c r="F16" s="19"/>
      <c r="G16" s="19"/>
      <c r="H16" s="16"/>
      <c r="I16" s="18"/>
      <c r="J16" s="19"/>
      <c r="K16" s="53"/>
    </row>
    <row r="17" spans="1:12" ht="5.0999999999999996" customHeight="1">
      <c r="A17" s="9"/>
      <c r="B17" s="9"/>
      <c r="C17" s="10"/>
      <c r="D17" s="9"/>
      <c r="E17" s="9"/>
      <c r="F17" s="9"/>
      <c r="G17" s="10"/>
      <c r="H17" s="16"/>
      <c r="I17" s="9"/>
      <c r="J17" s="9"/>
      <c r="K17" s="9"/>
    </row>
    <row r="18" spans="1:12" ht="5.0999999999999996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5"/>
    </row>
    <row r="19" spans="1:12" ht="15.75">
      <c r="A19" s="9" t="s">
        <v>12</v>
      </c>
      <c r="B19" s="9"/>
      <c r="C19" s="9"/>
      <c r="D19" s="9"/>
      <c r="E19" s="9" t="s">
        <v>13</v>
      </c>
      <c r="F19" s="9"/>
      <c r="G19" s="9"/>
      <c r="H19" s="16"/>
      <c r="I19" s="9" t="s">
        <v>11</v>
      </c>
      <c r="J19" s="9"/>
      <c r="K19" s="9"/>
    </row>
    <row r="20" spans="1:12" ht="15.75">
      <c r="A20" s="20" t="s">
        <v>76</v>
      </c>
      <c r="B20" s="20" t="s">
        <v>77</v>
      </c>
      <c r="C20" s="19" t="s">
        <v>3</v>
      </c>
      <c r="D20" s="9"/>
      <c r="E20" s="20" t="s">
        <v>76</v>
      </c>
      <c r="F20" s="20" t="s">
        <v>77</v>
      </c>
      <c r="G20" s="19" t="s">
        <v>4</v>
      </c>
      <c r="H20" s="16"/>
      <c r="I20" s="20" t="s">
        <v>76</v>
      </c>
      <c r="J20" s="20" t="s">
        <v>77</v>
      </c>
      <c r="K20" s="19" t="s">
        <v>5</v>
      </c>
    </row>
    <row r="21" spans="1:12" ht="14.1" customHeight="1">
      <c r="A21" s="18" t="s">
        <v>51</v>
      </c>
      <c r="B21" s="19" t="s">
        <v>120</v>
      </c>
      <c r="C21" s="19">
        <v>18</v>
      </c>
      <c r="D21" s="9"/>
      <c r="E21" s="18" t="s">
        <v>150</v>
      </c>
      <c r="F21" s="19" t="s">
        <v>126</v>
      </c>
      <c r="G21" s="19">
        <v>5</v>
      </c>
      <c r="H21" s="16"/>
      <c r="I21" s="18" t="s">
        <v>94</v>
      </c>
      <c r="J21" s="19" t="s">
        <v>119</v>
      </c>
      <c r="K21" s="19">
        <v>4</v>
      </c>
    </row>
    <row r="22" spans="1:12" ht="14.1" customHeight="1">
      <c r="A22" s="43" t="s">
        <v>148</v>
      </c>
      <c r="B22" s="30" t="s">
        <v>120</v>
      </c>
      <c r="C22" s="19">
        <v>12</v>
      </c>
      <c r="D22" s="9"/>
      <c r="E22" s="18" t="s">
        <v>191</v>
      </c>
      <c r="F22" s="19" t="s">
        <v>119</v>
      </c>
      <c r="G22" s="19">
        <v>3</v>
      </c>
      <c r="H22" s="16"/>
      <c r="I22" s="18" t="s">
        <v>39</v>
      </c>
      <c r="J22" s="19" t="s">
        <v>121</v>
      </c>
      <c r="K22" s="19">
        <v>3</v>
      </c>
    </row>
    <row r="23" spans="1:12" ht="14.1" customHeight="1">
      <c r="A23" s="18" t="s">
        <v>190</v>
      </c>
      <c r="B23" s="19" t="s">
        <v>119</v>
      </c>
      <c r="C23" s="19">
        <v>10</v>
      </c>
      <c r="D23" s="9"/>
      <c r="E23" s="18" t="s">
        <v>83</v>
      </c>
      <c r="F23" s="19" t="s">
        <v>121</v>
      </c>
      <c r="G23" s="19">
        <v>3</v>
      </c>
      <c r="H23" s="16"/>
      <c r="I23" s="18" t="s">
        <v>189</v>
      </c>
      <c r="J23" s="19" t="s">
        <v>19</v>
      </c>
      <c r="K23" s="19">
        <v>3</v>
      </c>
    </row>
    <row r="24" spans="1:12" ht="14.1" customHeight="1">
      <c r="A24" s="18" t="s">
        <v>71</v>
      </c>
      <c r="B24" s="19" t="s">
        <v>121</v>
      </c>
      <c r="C24" s="19">
        <v>10</v>
      </c>
      <c r="D24" s="9"/>
      <c r="E24" s="18" t="s">
        <v>180</v>
      </c>
      <c r="F24" s="19" t="s">
        <v>121</v>
      </c>
      <c r="G24" s="19">
        <v>3</v>
      </c>
      <c r="H24" s="16"/>
      <c r="I24" s="18" t="s">
        <v>242</v>
      </c>
      <c r="J24" s="19"/>
      <c r="K24" s="19">
        <v>2</v>
      </c>
    </row>
    <row r="25" spans="1:12" ht="14.1" customHeight="1">
      <c r="A25" s="18" t="s">
        <v>188</v>
      </c>
      <c r="B25" s="19" t="s">
        <v>119</v>
      </c>
      <c r="C25" s="19">
        <v>8</v>
      </c>
      <c r="D25" s="9"/>
      <c r="E25" s="18" t="s">
        <v>72</v>
      </c>
      <c r="F25" s="19" t="s">
        <v>19</v>
      </c>
      <c r="G25" s="19">
        <v>3</v>
      </c>
      <c r="H25" s="16"/>
      <c r="I25" s="18"/>
      <c r="J25" s="19"/>
      <c r="K25" s="19"/>
    </row>
    <row r="26" spans="1:12" ht="14.1" customHeight="1">
      <c r="A26" s="18" t="s">
        <v>189</v>
      </c>
      <c r="B26" s="19" t="s">
        <v>19</v>
      </c>
      <c r="C26" s="19">
        <v>8</v>
      </c>
      <c r="D26" s="9"/>
      <c r="E26" s="18" t="s">
        <v>241</v>
      </c>
      <c r="F26" s="19" t="s">
        <v>118</v>
      </c>
      <c r="G26" s="19">
        <v>3</v>
      </c>
      <c r="H26" s="16"/>
      <c r="I26" s="18"/>
      <c r="J26" s="19"/>
      <c r="K26" s="19"/>
    </row>
    <row r="27" spans="1:12" ht="14.1" customHeight="1">
      <c r="A27" s="18" t="s">
        <v>94</v>
      </c>
      <c r="B27" s="19" t="s">
        <v>119</v>
      </c>
      <c r="C27" s="19">
        <v>8</v>
      </c>
      <c r="D27" s="9"/>
      <c r="E27" s="18" t="s">
        <v>235</v>
      </c>
      <c r="F27" s="19"/>
      <c r="G27" s="19">
        <v>2</v>
      </c>
      <c r="H27" s="16"/>
      <c r="I27" s="18"/>
      <c r="J27" s="19"/>
      <c r="K27" s="19"/>
    </row>
    <row r="28" spans="1:12" ht="14.1" customHeight="1">
      <c r="A28" s="18" t="s">
        <v>169</v>
      </c>
      <c r="B28" s="19" t="s">
        <v>119</v>
      </c>
      <c r="C28" s="19">
        <v>8</v>
      </c>
      <c r="D28" s="9"/>
      <c r="E28" s="18"/>
      <c r="F28" s="19"/>
      <c r="G28" s="19"/>
      <c r="H28" s="16"/>
      <c r="I28" s="18"/>
      <c r="J28" s="19"/>
      <c r="K28" s="19"/>
    </row>
    <row r="29" spans="1:12" ht="14.1" customHeight="1">
      <c r="A29" s="18" t="s">
        <v>191</v>
      </c>
      <c r="B29" s="19" t="s">
        <v>119</v>
      </c>
      <c r="C29" s="19">
        <v>7</v>
      </c>
      <c r="D29" s="9"/>
      <c r="E29" s="18"/>
      <c r="F29" s="19"/>
      <c r="G29" s="19"/>
      <c r="H29" s="16"/>
      <c r="I29" s="18"/>
      <c r="J29" s="19"/>
      <c r="K29" s="19"/>
    </row>
    <row r="30" spans="1:12" ht="14.1" customHeight="1">
      <c r="A30" s="18" t="s">
        <v>234</v>
      </c>
      <c r="B30" s="19"/>
      <c r="C30" s="19">
        <v>6</v>
      </c>
      <c r="D30" s="9"/>
      <c r="E30" s="18"/>
      <c r="F30" s="19"/>
      <c r="G30" s="19"/>
      <c r="H30" s="16"/>
      <c r="I30" s="18"/>
      <c r="J30" s="19"/>
      <c r="K30" s="19"/>
    </row>
    <row r="31" spans="1:12" ht="14.1" customHeight="1">
      <c r="A31" s="18"/>
      <c r="B31" s="19"/>
      <c r="C31" s="19"/>
      <c r="D31" s="9"/>
      <c r="E31" s="18"/>
      <c r="F31" s="19"/>
      <c r="G31" s="19"/>
      <c r="H31" s="16"/>
      <c r="I31" s="18"/>
      <c r="J31" s="19"/>
      <c r="K31" s="19"/>
    </row>
    <row r="32" spans="1:12" ht="5.0999999999999996" customHeight="1"/>
    <row r="33" spans="1:11" ht="5.0999999999999996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.75">
      <c r="A34" s="9" t="s">
        <v>15</v>
      </c>
      <c r="B34" s="9"/>
      <c r="C34" s="9"/>
      <c r="D34" s="16"/>
      <c r="E34" s="9" t="s">
        <v>16</v>
      </c>
      <c r="F34" s="9"/>
      <c r="G34" s="9"/>
      <c r="I34" s="9" t="s">
        <v>45</v>
      </c>
      <c r="J34" s="9"/>
    </row>
    <row r="35" spans="1:11" ht="15.75" customHeight="1">
      <c r="A35" s="20" t="s">
        <v>76</v>
      </c>
      <c r="B35" s="20" t="s">
        <v>77</v>
      </c>
      <c r="C35" s="19" t="s">
        <v>6</v>
      </c>
      <c r="D35" s="16"/>
      <c r="E35" s="20" t="s">
        <v>76</v>
      </c>
      <c r="F35" s="20" t="s">
        <v>77</v>
      </c>
      <c r="G35" s="19" t="s">
        <v>7</v>
      </c>
      <c r="I35" s="20" t="s">
        <v>76</v>
      </c>
      <c r="J35" s="20" t="s">
        <v>77</v>
      </c>
      <c r="K35" s="19" t="s">
        <v>47</v>
      </c>
    </row>
    <row r="36" spans="1:11" ht="14.1" customHeight="1">
      <c r="A36" s="62" t="s">
        <v>51</v>
      </c>
      <c r="B36" s="19" t="s">
        <v>120</v>
      </c>
      <c r="C36" s="19">
        <v>23</v>
      </c>
      <c r="D36" s="16"/>
      <c r="E36" s="18" t="s">
        <v>101</v>
      </c>
      <c r="F36" s="19" t="s">
        <v>118</v>
      </c>
      <c r="G36" s="19">
        <v>22</v>
      </c>
      <c r="I36" s="18" t="s">
        <v>94</v>
      </c>
      <c r="J36" s="19" t="s">
        <v>119</v>
      </c>
      <c r="K36" s="52">
        <v>1.2</v>
      </c>
    </row>
    <row r="37" spans="1:11" ht="14.1" customHeight="1">
      <c r="A37" s="62" t="s">
        <v>191</v>
      </c>
      <c r="B37" s="19" t="s">
        <v>119</v>
      </c>
      <c r="C37" s="19">
        <v>19</v>
      </c>
      <c r="D37" s="16"/>
      <c r="E37" s="18" t="s">
        <v>70</v>
      </c>
      <c r="F37" s="19" t="s">
        <v>118</v>
      </c>
      <c r="G37" s="19">
        <v>18</v>
      </c>
      <c r="I37" s="18" t="s">
        <v>51</v>
      </c>
      <c r="J37" s="19" t="s">
        <v>120</v>
      </c>
      <c r="K37" s="52">
        <v>1.137</v>
      </c>
    </row>
    <row r="38" spans="1:11" ht="14.1" customHeight="1">
      <c r="A38" s="18" t="s">
        <v>94</v>
      </c>
      <c r="B38" s="30" t="s">
        <v>119</v>
      </c>
      <c r="C38" s="19">
        <v>18</v>
      </c>
      <c r="D38" s="16"/>
      <c r="E38" s="18" t="s">
        <v>188</v>
      </c>
      <c r="F38" s="19" t="s">
        <v>119</v>
      </c>
      <c r="G38" s="19">
        <v>18</v>
      </c>
      <c r="I38" s="18" t="s">
        <v>73</v>
      </c>
      <c r="J38" s="19" t="s">
        <v>126</v>
      </c>
      <c r="K38" s="52">
        <v>1.0609999999999999</v>
      </c>
    </row>
    <row r="39" spans="1:11" ht="14.1" customHeight="1">
      <c r="A39" s="18" t="s">
        <v>101</v>
      </c>
      <c r="B39" s="19" t="s">
        <v>118</v>
      </c>
      <c r="C39" s="19">
        <v>17</v>
      </c>
      <c r="D39" s="16"/>
      <c r="E39" s="18" t="s">
        <v>150</v>
      </c>
      <c r="F39" s="19" t="s">
        <v>126</v>
      </c>
      <c r="G39" s="19">
        <v>18</v>
      </c>
      <c r="I39" s="18" t="s">
        <v>189</v>
      </c>
      <c r="J39" s="19" t="s">
        <v>19</v>
      </c>
      <c r="K39" s="52">
        <v>1.022</v>
      </c>
    </row>
    <row r="40" spans="1:11" ht="14.1" customHeight="1">
      <c r="A40" s="18" t="s">
        <v>150</v>
      </c>
      <c r="B40" s="19" t="s">
        <v>126</v>
      </c>
      <c r="C40" s="19">
        <v>17</v>
      </c>
      <c r="D40" s="16"/>
      <c r="E40" s="18" t="s">
        <v>169</v>
      </c>
      <c r="F40" s="19" t="s">
        <v>119</v>
      </c>
      <c r="G40" s="19">
        <v>18</v>
      </c>
      <c r="I40" s="18" t="s">
        <v>71</v>
      </c>
      <c r="J40" s="19" t="s">
        <v>121</v>
      </c>
      <c r="K40" s="52">
        <v>1</v>
      </c>
    </row>
    <row r="41" spans="1:11" ht="14.1" customHeight="1">
      <c r="A41" s="18" t="s">
        <v>71</v>
      </c>
      <c r="B41" s="19" t="s">
        <v>121</v>
      </c>
      <c r="C41" s="19">
        <v>16</v>
      </c>
      <c r="D41" s="16"/>
      <c r="E41" s="43" t="s">
        <v>191</v>
      </c>
      <c r="F41" s="19" t="s">
        <v>119</v>
      </c>
      <c r="G41" s="19">
        <v>17</v>
      </c>
      <c r="I41" s="18" t="s">
        <v>101</v>
      </c>
      <c r="J41" s="19" t="s">
        <v>118</v>
      </c>
      <c r="K41" s="52">
        <v>1</v>
      </c>
    </row>
    <row r="42" spans="1:11" ht="14.1" customHeight="1">
      <c r="A42" s="18" t="s">
        <v>97</v>
      </c>
      <c r="B42" s="19" t="s">
        <v>120</v>
      </c>
      <c r="C42" s="19">
        <v>15</v>
      </c>
      <c r="D42" s="16"/>
      <c r="E42" s="18" t="s">
        <v>148</v>
      </c>
      <c r="F42" s="30" t="s">
        <v>120</v>
      </c>
      <c r="G42" s="19">
        <v>17</v>
      </c>
      <c r="I42" s="43" t="s">
        <v>169</v>
      </c>
      <c r="J42" s="19" t="s">
        <v>119</v>
      </c>
      <c r="K42" s="52">
        <v>0.97099999999999997</v>
      </c>
    </row>
    <row r="43" spans="1:11" ht="14.1" customHeight="1">
      <c r="A43" s="18" t="s">
        <v>227</v>
      </c>
      <c r="B43" s="19" t="s">
        <v>118</v>
      </c>
      <c r="C43" s="19">
        <v>14</v>
      </c>
      <c r="D43" s="16"/>
      <c r="E43" s="18" t="s">
        <v>189</v>
      </c>
      <c r="F43" s="19" t="s">
        <v>19</v>
      </c>
      <c r="G43" s="19">
        <v>17</v>
      </c>
      <c r="I43" s="18" t="s">
        <v>148</v>
      </c>
      <c r="J43" s="19" t="s">
        <v>120</v>
      </c>
      <c r="K43" s="52">
        <v>0.95599999999999996</v>
      </c>
    </row>
    <row r="44" spans="1:11" ht="14.1" customHeight="1">
      <c r="A44" s="18" t="s">
        <v>95</v>
      </c>
      <c r="B44" s="19" t="s">
        <v>120</v>
      </c>
      <c r="C44" s="19">
        <v>14</v>
      </c>
      <c r="D44" s="16"/>
      <c r="E44" s="18" t="s">
        <v>243</v>
      </c>
      <c r="F44" s="19"/>
      <c r="G44" s="19">
        <v>15</v>
      </c>
      <c r="I44" s="18" t="s">
        <v>191</v>
      </c>
      <c r="J44" s="19" t="s">
        <v>119</v>
      </c>
      <c r="K44" s="52">
        <v>0.94199999999999995</v>
      </c>
    </row>
    <row r="45" spans="1:11" ht="14.1" customHeight="1">
      <c r="A45" s="18" t="s">
        <v>27</v>
      </c>
      <c r="B45" s="19" t="s">
        <v>120</v>
      </c>
      <c r="C45" s="19">
        <v>13</v>
      </c>
      <c r="D45" s="16"/>
      <c r="E45" s="18"/>
      <c r="F45" s="19"/>
      <c r="G45" s="19"/>
      <c r="I45" s="18" t="s">
        <v>150</v>
      </c>
      <c r="J45" s="19" t="s">
        <v>126</v>
      </c>
      <c r="K45" s="52">
        <v>0.92600000000000005</v>
      </c>
    </row>
    <row r="46" spans="1:11" ht="14.1" customHeight="1">
      <c r="A46" s="18" t="s">
        <v>180</v>
      </c>
      <c r="B46" s="19" t="s">
        <v>121</v>
      </c>
      <c r="C46" s="19">
        <v>13</v>
      </c>
      <c r="D46" s="16"/>
      <c r="E46" s="18"/>
      <c r="F46" s="19"/>
      <c r="G46" s="19"/>
      <c r="I46" s="18"/>
      <c r="J46" s="30"/>
      <c r="K46" s="52"/>
    </row>
    <row r="47" spans="1:11" ht="26.25">
      <c r="A47" s="123" t="s">
        <v>125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ht="5.0999999999999996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1:12" ht="15.75">
      <c r="A49" s="9" t="s">
        <v>245</v>
      </c>
      <c r="B49" s="9"/>
      <c r="E49" s="9" t="s">
        <v>40</v>
      </c>
      <c r="F49" s="9"/>
      <c r="I49" s="9" t="s">
        <v>24</v>
      </c>
      <c r="J49" s="9"/>
    </row>
    <row r="50" spans="1:12" ht="15.75">
      <c r="A50" s="20" t="s">
        <v>76</v>
      </c>
      <c r="B50" s="20" t="s">
        <v>77</v>
      </c>
      <c r="C50" s="17" t="s">
        <v>14</v>
      </c>
      <c r="E50" s="20" t="s">
        <v>76</v>
      </c>
      <c r="F50" s="20" t="s">
        <v>77</v>
      </c>
      <c r="G50" s="19" t="s">
        <v>10</v>
      </c>
      <c r="I50" s="20" t="s">
        <v>76</v>
      </c>
      <c r="J50" s="20" t="s">
        <v>77</v>
      </c>
      <c r="K50" s="19" t="s">
        <v>26</v>
      </c>
    </row>
    <row r="51" spans="1:12" ht="14.1" customHeight="1">
      <c r="A51" s="18" t="s">
        <v>100</v>
      </c>
      <c r="B51" s="19" t="s">
        <v>120</v>
      </c>
      <c r="C51" s="78">
        <v>486</v>
      </c>
      <c r="E51" s="18" t="s">
        <v>193</v>
      </c>
      <c r="F51" s="19" t="s">
        <v>119</v>
      </c>
      <c r="G51" s="19">
        <v>47</v>
      </c>
      <c r="I51" s="18" t="s">
        <v>100</v>
      </c>
      <c r="J51" s="19" t="s">
        <v>120</v>
      </c>
      <c r="K51" s="53">
        <v>1.06</v>
      </c>
    </row>
    <row r="52" spans="1:12" ht="14.1" customHeight="1">
      <c r="A52" s="18" t="s">
        <v>160</v>
      </c>
      <c r="B52" s="19" t="s">
        <v>119</v>
      </c>
      <c r="C52" s="78">
        <v>475</v>
      </c>
      <c r="D52" s="9"/>
      <c r="E52" s="18" t="s">
        <v>100</v>
      </c>
      <c r="F52" s="19" t="s">
        <v>120</v>
      </c>
      <c r="G52" s="36">
        <v>37</v>
      </c>
      <c r="H52" s="16"/>
      <c r="I52" s="18" t="s">
        <v>193</v>
      </c>
      <c r="J52" s="19" t="s">
        <v>119</v>
      </c>
      <c r="K52" s="53">
        <v>1</v>
      </c>
    </row>
    <row r="53" spans="1:12" ht="14.1" customHeight="1">
      <c r="A53" s="18" t="s">
        <v>114</v>
      </c>
      <c r="B53" s="19" t="s">
        <v>118</v>
      </c>
      <c r="C53" s="78">
        <v>462</v>
      </c>
      <c r="D53" s="9"/>
      <c r="E53" s="18" t="s">
        <v>160</v>
      </c>
      <c r="F53" s="19" t="s">
        <v>119</v>
      </c>
      <c r="G53" s="19">
        <v>31</v>
      </c>
      <c r="H53" s="16"/>
      <c r="I53" s="43" t="s">
        <v>192</v>
      </c>
      <c r="J53" s="30" t="s">
        <v>121</v>
      </c>
      <c r="K53" s="55">
        <v>0.86</v>
      </c>
      <c r="L53" s="54"/>
    </row>
    <row r="54" spans="1:12" ht="14.1" customHeight="1">
      <c r="A54" s="18" t="s">
        <v>193</v>
      </c>
      <c r="B54" s="19" t="s">
        <v>119</v>
      </c>
      <c r="C54" s="78">
        <v>447</v>
      </c>
      <c r="D54" s="9"/>
      <c r="E54" s="43" t="s">
        <v>192</v>
      </c>
      <c r="F54" s="30" t="s">
        <v>121</v>
      </c>
      <c r="G54" s="19">
        <v>31</v>
      </c>
      <c r="H54" s="16"/>
      <c r="I54" s="18" t="s">
        <v>160</v>
      </c>
      <c r="J54" s="19" t="s">
        <v>119</v>
      </c>
      <c r="K54" s="55">
        <v>0.78</v>
      </c>
      <c r="L54" s="54"/>
    </row>
    <row r="55" spans="1:12" ht="14.1" customHeight="1">
      <c r="A55" s="18" t="s">
        <v>90</v>
      </c>
      <c r="B55" s="19" t="s">
        <v>119</v>
      </c>
      <c r="C55" s="78">
        <v>440</v>
      </c>
      <c r="D55" s="9"/>
      <c r="E55" s="18" t="s">
        <v>62</v>
      </c>
      <c r="F55" s="19" t="s">
        <v>118</v>
      </c>
      <c r="G55" s="19">
        <v>30</v>
      </c>
      <c r="H55" s="16"/>
      <c r="I55" s="18" t="s">
        <v>114</v>
      </c>
      <c r="J55" s="19" t="s">
        <v>118</v>
      </c>
      <c r="K55" s="55">
        <v>0.77</v>
      </c>
      <c r="L55" s="54"/>
    </row>
    <row r="56" spans="1:12" ht="14.1" customHeight="1">
      <c r="A56" s="18" t="s">
        <v>87</v>
      </c>
      <c r="B56" s="19" t="s">
        <v>19</v>
      </c>
      <c r="C56" s="78">
        <v>400</v>
      </c>
      <c r="D56" s="9"/>
      <c r="E56" s="18" t="s">
        <v>114</v>
      </c>
      <c r="F56" s="19" t="s">
        <v>118</v>
      </c>
      <c r="G56" s="19">
        <v>30</v>
      </c>
      <c r="H56" s="16"/>
      <c r="I56" s="43" t="s">
        <v>149</v>
      </c>
      <c r="J56" s="30" t="s">
        <v>120</v>
      </c>
      <c r="K56" s="55">
        <v>0.77</v>
      </c>
      <c r="L56" s="54"/>
    </row>
    <row r="57" spans="1:12" ht="14.1" customHeight="1">
      <c r="A57" s="18" t="s">
        <v>82</v>
      </c>
      <c r="B57" s="19" t="s">
        <v>126</v>
      </c>
      <c r="C57" s="78">
        <v>400</v>
      </c>
      <c r="D57" s="9"/>
      <c r="E57" s="18" t="s">
        <v>192</v>
      </c>
      <c r="F57" s="19" t="s">
        <v>19</v>
      </c>
      <c r="G57" s="19">
        <v>29</v>
      </c>
      <c r="H57" s="16"/>
      <c r="I57" s="18" t="s">
        <v>90</v>
      </c>
      <c r="J57" s="19" t="s">
        <v>119</v>
      </c>
      <c r="K57" s="55">
        <v>0.76</v>
      </c>
      <c r="L57" s="54"/>
    </row>
    <row r="58" spans="1:12" ht="14.1" customHeight="1">
      <c r="A58" s="43" t="s">
        <v>149</v>
      </c>
      <c r="B58" s="30" t="s">
        <v>120</v>
      </c>
      <c r="C58" s="78">
        <v>385</v>
      </c>
      <c r="D58" s="9"/>
      <c r="E58" s="18" t="s">
        <v>82</v>
      </c>
      <c r="F58" s="19" t="s">
        <v>126</v>
      </c>
      <c r="G58" s="19">
        <v>24</v>
      </c>
      <c r="H58" s="16"/>
      <c r="I58" s="18" t="s">
        <v>93</v>
      </c>
      <c r="J58" s="19" t="s">
        <v>119</v>
      </c>
      <c r="K58" s="55">
        <v>0.74</v>
      </c>
      <c r="L58" s="54"/>
    </row>
    <row r="59" spans="1:12" ht="14.1" customHeight="1">
      <c r="A59" s="18" t="s">
        <v>99</v>
      </c>
      <c r="B59" s="19" t="s">
        <v>19</v>
      </c>
      <c r="C59" s="78">
        <v>371</v>
      </c>
      <c r="D59" s="9"/>
      <c r="E59" s="43" t="s">
        <v>99</v>
      </c>
      <c r="F59" s="30" t="s">
        <v>19</v>
      </c>
      <c r="G59" s="19">
        <v>23</v>
      </c>
      <c r="H59" s="16"/>
      <c r="I59" s="18" t="s">
        <v>62</v>
      </c>
      <c r="J59" s="19" t="s">
        <v>118</v>
      </c>
      <c r="K59" s="53">
        <v>0.67</v>
      </c>
    </row>
    <row r="60" spans="1:12" ht="14.1" customHeight="1">
      <c r="A60" s="18" t="s">
        <v>93</v>
      </c>
      <c r="B60" s="19" t="s">
        <v>119</v>
      </c>
      <c r="C60" s="78">
        <v>370</v>
      </c>
      <c r="D60" s="9"/>
      <c r="E60" s="18" t="s">
        <v>194</v>
      </c>
      <c r="F60" s="19" t="s">
        <v>118</v>
      </c>
      <c r="G60" s="19">
        <v>22</v>
      </c>
      <c r="H60" s="16"/>
      <c r="I60" s="18" t="s">
        <v>99</v>
      </c>
      <c r="J60" s="19" t="s">
        <v>19</v>
      </c>
      <c r="K60" s="53">
        <v>0.66</v>
      </c>
    </row>
    <row r="61" spans="1:12" ht="14.1" customHeight="1">
      <c r="A61" s="43" t="s">
        <v>87</v>
      </c>
      <c r="B61" s="30" t="s">
        <v>121</v>
      </c>
      <c r="C61" s="78">
        <v>361</v>
      </c>
      <c r="D61" s="9"/>
      <c r="E61" s="18"/>
      <c r="F61" s="19"/>
      <c r="G61" s="19"/>
      <c r="H61" s="16"/>
      <c r="I61" s="18" t="s">
        <v>111</v>
      </c>
      <c r="J61" s="19" t="s">
        <v>118</v>
      </c>
      <c r="K61" s="53">
        <v>0.65</v>
      </c>
    </row>
    <row r="62" spans="1:12" ht="5.0999999999999996" customHeight="1">
      <c r="A62" s="9"/>
      <c r="B62" s="9"/>
      <c r="C62" s="10"/>
      <c r="D62" s="9"/>
      <c r="E62" s="9"/>
      <c r="F62" s="9"/>
      <c r="G62" s="10"/>
      <c r="H62" s="16"/>
      <c r="I62" s="9"/>
      <c r="J62" s="9"/>
      <c r="K62" s="9"/>
    </row>
    <row r="63" spans="1:12" ht="5.0999999999999996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2" ht="15.75">
      <c r="A64" s="9" t="s">
        <v>12</v>
      </c>
      <c r="B64" s="9"/>
      <c r="C64" s="9"/>
      <c r="D64" s="9"/>
      <c r="E64" s="9" t="s">
        <v>13</v>
      </c>
      <c r="F64" s="9"/>
      <c r="G64" s="9"/>
      <c r="H64" s="16"/>
      <c r="I64" s="9" t="s">
        <v>11</v>
      </c>
      <c r="J64" s="9"/>
      <c r="K64" s="9"/>
    </row>
    <row r="65" spans="1:11" ht="15.75">
      <c r="A65" s="20" t="s">
        <v>76</v>
      </c>
      <c r="B65" s="20" t="s">
        <v>77</v>
      </c>
      <c r="C65" s="19" t="s">
        <v>3</v>
      </c>
      <c r="D65" s="9"/>
      <c r="E65" s="20" t="s">
        <v>76</v>
      </c>
      <c r="F65" s="20" t="s">
        <v>77</v>
      </c>
      <c r="G65" s="19" t="s">
        <v>4</v>
      </c>
      <c r="H65" s="16"/>
      <c r="I65" s="20" t="s">
        <v>76</v>
      </c>
      <c r="J65" s="20" t="s">
        <v>77</v>
      </c>
      <c r="K65" s="19" t="s">
        <v>5</v>
      </c>
    </row>
    <row r="66" spans="1:11" ht="14.1" customHeight="1">
      <c r="A66" s="18" t="s">
        <v>160</v>
      </c>
      <c r="B66" s="19" t="s">
        <v>119</v>
      </c>
      <c r="C66" s="19">
        <v>3</v>
      </c>
      <c r="D66" s="9"/>
      <c r="E66" s="18"/>
      <c r="F66" s="19"/>
      <c r="G66" s="19"/>
      <c r="H66" s="16"/>
      <c r="I66" s="18" t="s">
        <v>193</v>
      </c>
      <c r="J66" s="19" t="s">
        <v>119</v>
      </c>
      <c r="K66" s="19">
        <v>1</v>
      </c>
    </row>
    <row r="67" spans="1:11" ht="14.1" customHeight="1">
      <c r="A67" s="18" t="s">
        <v>194</v>
      </c>
      <c r="B67" s="19" t="s">
        <v>118</v>
      </c>
      <c r="C67" s="19">
        <v>3</v>
      </c>
      <c r="D67" s="9"/>
      <c r="E67" s="18"/>
      <c r="F67" s="19"/>
      <c r="G67" s="19"/>
      <c r="H67" s="16"/>
      <c r="I67" s="64"/>
      <c r="J67" s="30"/>
      <c r="K67" s="19"/>
    </row>
    <row r="68" spans="1:11" ht="14.1" customHeight="1">
      <c r="A68" s="18" t="s">
        <v>62</v>
      </c>
      <c r="B68" s="19" t="s">
        <v>118</v>
      </c>
      <c r="C68" s="19">
        <v>2</v>
      </c>
      <c r="D68" s="9"/>
      <c r="E68" s="18"/>
      <c r="F68" s="19"/>
      <c r="G68" s="19"/>
      <c r="H68" s="16"/>
      <c r="I68" s="64"/>
      <c r="J68" s="19"/>
      <c r="K68" s="19"/>
    </row>
    <row r="69" spans="1:11" ht="14.1" customHeight="1">
      <c r="A69" s="18" t="s">
        <v>99</v>
      </c>
      <c r="B69" s="30" t="s">
        <v>19</v>
      </c>
      <c r="C69" s="19">
        <v>2</v>
      </c>
      <c r="D69" s="9"/>
      <c r="E69" s="18"/>
      <c r="F69" s="19"/>
      <c r="G69" s="19"/>
      <c r="H69" s="16"/>
      <c r="I69" s="64"/>
      <c r="J69" s="19"/>
      <c r="K69" s="19"/>
    </row>
    <row r="70" spans="1:11" ht="14.1" customHeight="1">
      <c r="A70" s="18" t="s">
        <v>192</v>
      </c>
      <c r="B70" s="19" t="s">
        <v>121</v>
      </c>
      <c r="C70" s="19">
        <v>2</v>
      </c>
      <c r="D70" s="9"/>
      <c r="E70" s="18"/>
      <c r="F70" s="19"/>
      <c r="G70" s="19"/>
      <c r="H70" s="16"/>
      <c r="I70" s="18"/>
      <c r="J70" s="19"/>
      <c r="K70" s="19"/>
    </row>
    <row r="71" spans="1:11" ht="14.1" customHeight="1">
      <c r="A71" s="18" t="s">
        <v>116</v>
      </c>
      <c r="B71" s="30" t="s">
        <v>120</v>
      </c>
      <c r="C71" s="19">
        <v>2</v>
      </c>
      <c r="D71" s="9"/>
      <c r="E71" s="18"/>
      <c r="F71" s="19"/>
      <c r="G71" s="19"/>
      <c r="H71" s="16"/>
      <c r="I71" s="18"/>
      <c r="J71" s="19"/>
      <c r="K71" s="19"/>
    </row>
    <row r="72" spans="1:11" ht="14.1" customHeight="1">
      <c r="A72" s="18" t="s">
        <v>193</v>
      </c>
      <c r="B72" s="19" t="s">
        <v>119</v>
      </c>
      <c r="C72" s="19">
        <v>2</v>
      </c>
      <c r="D72" s="9"/>
      <c r="E72" s="18"/>
      <c r="F72" s="19"/>
      <c r="G72" s="19"/>
      <c r="H72" s="16"/>
      <c r="I72" s="18"/>
      <c r="J72" s="19"/>
      <c r="K72" s="19"/>
    </row>
    <row r="73" spans="1:11" ht="14.1" customHeight="1">
      <c r="A73" s="18" t="s">
        <v>114</v>
      </c>
      <c r="B73" s="19" t="s">
        <v>118</v>
      </c>
      <c r="C73" s="19">
        <v>1</v>
      </c>
      <c r="D73" s="9"/>
      <c r="E73" s="18"/>
      <c r="F73" s="19"/>
      <c r="G73" s="19"/>
      <c r="H73" s="16"/>
      <c r="I73" s="18"/>
      <c r="J73" s="19"/>
      <c r="K73" s="19"/>
    </row>
    <row r="74" spans="1:11" ht="14.1" customHeight="1">
      <c r="A74" s="18" t="s">
        <v>170</v>
      </c>
      <c r="B74" s="19" t="s">
        <v>126</v>
      </c>
      <c r="C74" s="19">
        <v>1</v>
      </c>
      <c r="D74" s="9"/>
      <c r="E74" s="18"/>
      <c r="F74" s="19"/>
      <c r="G74" s="19"/>
      <c r="H74" s="16"/>
      <c r="I74" s="18"/>
      <c r="J74" s="19"/>
      <c r="K74" s="19"/>
    </row>
    <row r="75" spans="1:11" ht="14.1" customHeight="1">
      <c r="A75" s="18" t="s">
        <v>192</v>
      </c>
      <c r="B75" s="19" t="s">
        <v>19</v>
      </c>
      <c r="C75" s="19">
        <v>1</v>
      </c>
      <c r="D75" s="9"/>
      <c r="E75" s="21"/>
      <c r="F75" s="30"/>
      <c r="G75" s="19"/>
      <c r="H75" s="16"/>
      <c r="I75" s="18"/>
      <c r="J75" s="30"/>
      <c r="K75" s="19"/>
    </row>
    <row r="76" spans="1:11" ht="14.1" customHeight="1">
      <c r="A76" s="18" t="s">
        <v>116</v>
      </c>
      <c r="B76" s="19" t="s">
        <v>19</v>
      </c>
      <c r="C76" s="19">
        <v>1</v>
      </c>
      <c r="D76" s="9"/>
      <c r="E76" s="18"/>
      <c r="F76" s="19"/>
      <c r="G76" s="19"/>
      <c r="H76" s="16"/>
      <c r="I76" s="18"/>
      <c r="J76" s="19"/>
      <c r="K76" s="19"/>
    </row>
    <row r="77" spans="1:11" ht="5.0999999999999996" customHeight="1"/>
    <row r="78" spans="1:11" ht="5.0999999999999996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75">
      <c r="A79" s="9" t="s">
        <v>15</v>
      </c>
      <c r="B79" s="9"/>
      <c r="C79" s="9"/>
      <c r="D79" s="16"/>
      <c r="E79" s="9" t="s">
        <v>16</v>
      </c>
      <c r="F79" s="9"/>
      <c r="G79" s="9"/>
      <c r="I79" s="9" t="s">
        <v>45</v>
      </c>
      <c r="J79" s="9"/>
      <c r="K79" s="9"/>
    </row>
    <row r="80" spans="1:11" ht="15.75">
      <c r="A80" s="20" t="s">
        <v>76</v>
      </c>
      <c r="B80" s="20" t="s">
        <v>77</v>
      </c>
      <c r="C80" s="19" t="s">
        <v>6</v>
      </c>
      <c r="D80" s="16"/>
      <c r="E80" s="20" t="s">
        <v>76</v>
      </c>
      <c r="F80" s="20" t="s">
        <v>77</v>
      </c>
      <c r="G80" s="19" t="s">
        <v>7</v>
      </c>
      <c r="I80" s="20" t="s">
        <v>76</v>
      </c>
      <c r="J80" s="20" t="s">
        <v>77</v>
      </c>
      <c r="K80" s="19" t="s">
        <v>47</v>
      </c>
    </row>
    <row r="81" spans="1:11" ht="14.1" customHeight="1">
      <c r="A81" s="43" t="s">
        <v>193</v>
      </c>
      <c r="B81" s="30" t="s">
        <v>119</v>
      </c>
      <c r="C81" s="19">
        <v>18</v>
      </c>
      <c r="D81" s="16"/>
      <c r="E81" s="18" t="s">
        <v>100</v>
      </c>
      <c r="F81" s="19" t="s">
        <v>120</v>
      </c>
      <c r="G81" s="19">
        <v>12</v>
      </c>
      <c r="I81" s="18" t="s">
        <v>193</v>
      </c>
      <c r="J81" s="19" t="s">
        <v>119</v>
      </c>
      <c r="K81" s="52">
        <v>0.55300000000000005</v>
      </c>
    </row>
    <row r="82" spans="1:11" ht="14.1" customHeight="1">
      <c r="A82" s="18" t="s">
        <v>62</v>
      </c>
      <c r="B82" s="19" t="s">
        <v>118</v>
      </c>
      <c r="C82" s="19">
        <v>15</v>
      </c>
      <c r="D82" s="16"/>
      <c r="E82" s="18" t="s">
        <v>192</v>
      </c>
      <c r="F82" s="19" t="s">
        <v>121</v>
      </c>
      <c r="G82" s="19">
        <v>9</v>
      </c>
      <c r="I82" s="18" t="s">
        <v>160</v>
      </c>
      <c r="J82" s="19" t="s">
        <v>119</v>
      </c>
      <c r="K82" s="52">
        <v>0.55000000000000004</v>
      </c>
    </row>
    <row r="83" spans="1:11" ht="14.1" customHeight="1">
      <c r="A83" s="18" t="s">
        <v>192</v>
      </c>
      <c r="B83" s="19" t="s">
        <v>121</v>
      </c>
      <c r="C83" s="19">
        <v>9</v>
      </c>
      <c r="D83" s="16"/>
      <c r="E83" s="18" t="s">
        <v>193</v>
      </c>
      <c r="F83" s="19" t="s">
        <v>119</v>
      </c>
      <c r="G83" s="19">
        <v>8</v>
      </c>
      <c r="I83" s="18" t="s">
        <v>114</v>
      </c>
      <c r="J83" s="19" t="s">
        <v>118</v>
      </c>
      <c r="K83" s="52">
        <v>0.48699999999999999</v>
      </c>
    </row>
    <row r="84" spans="1:11" ht="14.1" customHeight="1">
      <c r="A84" s="18" t="s">
        <v>100</v>
      </c>
      <c r="B84" s="19" t="s">
        <v>120</v>
      </c>
      <c r="C84" s="19">
        <v>8</v>
      </c>
      <c r="D84" s="16"/>
      <c r="E84" s="18" t="s">
        <v>114</v>
      </c>
      <c r="F84" s="19" t="s">
        <v>118</v>
      </c>
      <c r="G84" s="19">
        <v>7</v>
      </c>
      <c r="I84" s="18" t="s">
        <v>100</v>
      </c>
      <c r="J84" s="30" t="s">
        <v>120</v>
      </c>
      <c r="K84" s="52">
        <v>0.48599999999999999</v>
      </c>
    </row>
    <row r="85" spans="1:11" ht="14.1" customHeight="1">
      <c r="A85" s="18" t="s">
        <v>160</v>
      </c>
      <c r="B85" s="19" t="s">
        <v>119</v>
      </c>
      <c r="C85" s="19">
        <v>7</v>
      </c>
      <c r="D85" s="16"/>
      <c r="E85" s="18" t="s">
        <v>194</v>
      </c>
      <c r="F85" s="19" t="s">
        <v>118</v>
      </c>
      <c r="G85" s="19">
        <v>7</v>
      </c>
      <c r="I85" s="18" t="s">
        <v>111</v>
      </c>
      <c r="J85" s="19" t="s">
        <v>118</v>
      </c>
      <c r="K85" s="52">
        <v>0.441</v>
      </c>
    </row>
    <row r="86" spans="1:11" ht="14.1" customHeight="1">
      <c r="A86" s="18" t="s">
        <v>93</v>
      </c>
      <c r="B86" s="19" t="s">
        <v>119</v>
      </c>
      <c r="C86" s="19">
        <v>6</v>
      </c>
      <c r="D86" s="16"/>
      <c r="E86" s="18" t="s">
        <v>195</v>
      </c>
      <c r="F86" s="19" t="s">
        <v>119</v>
      </c>
      <c r="G86" s="19">
        <v>6</v>
      </c>
      <c r="I86" s="18" t="s">
        <v>90</v>
      </c>
      <c r="J86" s="19" t="s">
        <v>119</v>
      </c>
      <c r="K86" s="52">
        <v>0.44</v>
      </c>
    </row>
    <row r="87" spans="1:11" ht="14.1" customHeight="1">
      <c r="A87" s="18" t="s">
        <v>192</v>
      </c>
      <c r="B87" s="19" t="s">
        <v>19</v>
      </c>
      <c r="C87" s="30">
        <v>6</v>
      </c>
      <c r="D87" s="16"/>
      <c r="E87" s="18" t="s">
        <v>99</v>
      </c>
      <c r="F87" s="19" t="s">
        <v>19</v>
      </c>
      <c r="G87" s="19">
        <v>6</v>
      </c>
      <c r="I87" s="43" t="s">
        <v>99</v>
      </c>
      <c r="J87" s="30" t="s">
        <v>19</v>
      </c>
      <c r="K87" s="52">
        <v>0.42899999999999999</v>
      </c>
    </row>
    <row r="88" spans="1:11" ht="14.1" customHeight="1">
      <c r="A88" s="18" t="s">
        <v>114</v>
      </c>
      <c r="B88" s="19" t="s">
        <v>118</v>
      </c>
      <c r="C88" s="19">
        <v>5</v>
      </c>
      <c r="D88" s="16"/>
      <c r="E88" s="43" t="s">
        <v>149</v>
      </c>
      <c r="F88" s="30" t="s">
        <v>120</v>
      </c>
      <c r="G88" s="19">
        <v>6</v>
      </c>
      <c r="I88" s="18" t="s">
        <v>192</v>
      </c>
      <c r="J88" s="19" t="s">
        <v>19</v>
      </c>
      <c r="K88" s="52">
        <v>0.42199999999999999</v>
      </c>
    </row>
    <row r="89" spans="1:11" ht="14.1" customHeight="1">
      <c r="A89" s="18" t="s">
        <v>244</v>
      </c>
      <c r="B89" s="19"/>
      <c r="C89" s="19">
        <v>4</v>
      </c>
      <c r="D89" s="16"/>
      <c r="E89" s="18" t="s">
        <v>192</v>
      </c>
      <c r="F89" s="19" t="s">
        <v>19</v>
      </c>
      <c r="G89" s="30">
        <v>5</v>
      </c>
      <c r="I89" s="43" t="s">
        <v>149</v>
      </c>
      <c r="J89" s="30" t="s">
        <v>120</v>
      </c>
      <c r="K89" s="52">
        <v>0.38500000000000001</v>
      </c>
    </row>
    <row r="90" spans="1:11" ht="14.1" customHeight="1">
      <c r="A90" s="43"/>
      <c r="B90" s="30"/>
      <c r="C90" s="19"/>
      <c r="D90" s="16"/>
      <c r="E90" s="18" t="s">
        <v>160</v>
      </c>
      <c r="F90" s="19" t="s">
        <v>119</v>
      </c>
      <c r="G90" s="19">
        <v>5</v>
      </c>
      <c r="I90" s="18" t="s">
        <v>192</v>
      </c>
      <c r="J90" s="19" t="s">
        <v>121</v>
      </c>
      <c r="K90" s="52">
        <v>0.375</v>
      </c>
    </row>
    <row r="91" spans="1:11" ht="14.1" customHeight="1">
      <c r="A91" s="18"/>
      <c r="B91" s="19"/>
      <c r="C91" s="19"/>
      <c r="D91" s="16"/>
      <c r="E91" s="18"/>
      <c r="F91" s="19"/>
      <c r="G91" s="19"/>
      <c r="I91" s="18" t="s">
        <v>93</v>
      </c>
      <c r="J91" s="19" t="s">
        <v>119</v>
      </c>
      <c r="K91" s="52">
        <v>0.37</v>
      </c>
    </row>
    <row r="92" spans="1:11" ht="15.75">
      <c r="A92" s="39"/>
      <c r="B92" s="63"/>
      <c r="C92" s="40"/>
    </row>
  </sheetData>
  <sortState ref="A51:C61">
    <sortCondition descending="1" ref="C51:C61"/>
  </sortState>
  <mergeCells count="5">
    <mergeCell ref="A48:K48"/>
    <mergeCell ref="A3:K3"/>
    <mergeCell ref="A1:K1"/>
    <mergeCell ref="A2:K2"/>
    <mergeCell ref="A47:K47"/>
  </mergeCells>
  <phoneticPr fontId="0" type="noConversion"/>
  <pageMargins left="0.78740157480314965" right="0.78740157480314965" top="0.98425196850393704" bottom="0.98425196850393704" header="0.51181102362204722" footer="0.51181102362204722"/>
  <pageSetup scale="52" orientation="portrait" horizontalDpi="300" verticalDpi="300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4"/>
  <sheetViews>
    <sheetView tabSelected="1" workbookViewId="0">
      <selection activeCell="C42" sqref="C42"/>
    </sheetView>
  </sheetViews>
  <sheetFormatPr baseColWidth="10" defaultColWidth="11.42578125" defaultRowHeight="12.75"/>
  <cols>
    <col min="1" max="1" width="17.7109375" customWidth="1"/>
    <col min="2" max="3" width="6.7109375" customWidth="1"/>
    <col min="4" max="4" width="6.7109375" style="13" customWidth="1"/>
    <col min="5" max="5" width="8.7109375" style="13" customWidth="1"/>
    <col min="6" max="10" width="6.7109375" customWidth="1"/>
    <col min="11" max="11" width="8.7109375" customWidth="1"/>
    <col min="12" max="12" width="9.7109375" customWidth="1"/>
    <col min="13" max="13" width="6.7109375" customWidth="1"/>
  </cols>
  <sheetData>
    <row r="1" spans="1:13" ht="30.75">
      <c r="A1" s="127" t="s">
        <v>37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60"/>
      <c r="M1" s="60"/>
    </row>
    <row r="2" spans="1:13" ht="26.25">
      <c r="A2" s="126" t="s">
        <v>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3" ht="5.0999999999999996" customHeight="1">
      <c r="A3" s="22"/>
      <c r="B3" s="22"/>
      <c r="C3" s="22"/>
      <c r="D3" s="27"/>
      <c r="E3" s="27"/>
      <c r="F3" s="22"/>
      <c r="G3" s="22"/>
      <c r="H3" s="22"/>
      <c r="I3" s="22"/>
      <c r="J3" s="22"/>
      <c r="K3" s="22"/>
      <c r="L3" s="22"/>
      <c r="M3" s="22"/>
    </row>
    <row r="4" spans="1:13" ht="20.100000000000001" customHeight="1">
      <c r="A4" s="23" t="s">
        <v>18</v>
      </c>
      <c r="B4" s="23" t="s">
        <v>19</v>
      </c>
      <c r="C4" s="23" t="s">
        <v>25</v>
      </c>
      <c r="D4" s="23" t="s">
        <v>20</v>
      </c>
      <c r="E4" s="23" t="s">
        <v>21</v>
      </c>
      <c r="F4" s="23" t="s">
        <v>7</v>
      </c>
      <c r="G4" s="23" t="s">
        <v>6</v>
      </c>
      <c r="H4" s="23" t="s">
        <v>3</v>
      </c>
      <c r="I4" s="23" t="s">
        <v>4</v>
      </c>
      <c r="J4" s="23" t="s">
        <v>5</v>
      </c>
      <c r="K4" s="23" t="s">
        <v>10</v>
      </c>
      <c r="L4" s="23" t="s">
        <v>46</v>
      </c>
      <c r="M4" s="56" t="s">
        <v>52</v>
      </c>
    </row>
    <row r="5" spans="1:13" ht="20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7"/>
    </row>
    <row r="6" spans="1:13" ht="20.100000000000001" customHeight="1">
      <c r="A6" s="24" t="s">
        <v>79</v>
      </c>
      <c r="B6" s="24">
        <v>9</v>
      </c>
      <c r="C6" s="24">
        <v>1</v>
      </c>
      <c r="D6" s="24">
        <v>5</v>
      </c>
      <c r="E6" s="44">
        <f>'Stats générales'!M97</f>
        <v>0.49221789883268485</v>
      </c>
      <c r="F6" s="24">
        <f>('Stats générales'!L97)</f>
        <v>123</v>
      </c>
      <c r="G6" s="24">
        <v>93</v>
      </c>
      <c r="H6" s="24">
        <f>'Stats générales'!H97</f>
        <v>54</v>
      </c>
      <c r="I6" s="24">
        <f>'Stats générales'!I97</f>
        <v>6</v>
      </c>
      <c r="J6" s="24">
        <f>'Stats générales'!J97</f>
        <v>7</v>
      </c>
      <c r="K6" s="24">
        <f>'Stats générales'!N97</f>
        <v>499</v>
      </c>
      <c r="L6" s="44">
        <f>'Stats générales'!P97</f>
        <v>0.66147859922178986</v>
      </c>
      <c r="M6" s="80">
        <f>F6-G6</f>
        <v>30</v>
      </c>
    </row>
    <row r="7" spans="1:13" ht="20.100000000000001" customHeight="1">
      <c r="A7" s="24" t="s">
        <v>42</v>
      </c>
      <c r="B7" s="24">
        <v>9</v>
      </c>
      <c r="C7" s="61">
        <v>1</v>
      </c>
      <c r="D7" s="24">
        <v>5</v>
      </c>
      <c r="E7" s="44">
        <f>'Stats générales'!M72</f>
        <v>0.50479846449136279</v>
      </c>
      <c r="F7" s="24">
        <f>('Stats générales'!L72)</f>
        <v>140</v>
      </c>
      <c r="G7" s="24">
        <v>111</v>
      </c>
      <c r="H7" s="24">
        <f>'Stats générales'!H72</f>
        <v>58</v>
      </c>
      <c r="I7" s="24">
        <f>'Stats générales'!I72</f>
        <v>8</v>
      </c>
      <c r="J7" s="24">
        <f>'Stats générales'!J72</f>
        <v>12</v>
      </c>
      <c r="K7" s="24">
        <f>'Stats générales'!N72</f>
        <v>543</v>
      </c>
      <c r="L7" s="44">
        <f>'Stats générales'!P72</f>
        <v>0.71593090211132437</v>
      </c>
      <c r="M7" s="80">
        <f>F7-G7</f>
        <v>29</v>
      </c>
    </row>
    <row r="8" spans="1:13" ht="20.100000000000001" customHeight="1">
      <c r="A8" s="24" t="s">
        <v>49</v>
      </c>
      <c r="B8" s="24">
        <v>8</v>
      </c>
      <c r="C8" s="24">
        <v>2</v>
      </c>
      <c r="D8" s="24">
        <v>5</v>
      </c>
      <c r="E8" s="44">
        <f>'Stats générales'!M49</f>
        <v>0.49119373776908021</v>
      </c>
      <c r="F8" s="24">
        <f>('Stats générales'!L49)</f>
        <v>114</v>
      </c>
      <c r="G8" s="24">
        <v>101</v>
      </c>
      <c r="H8" s="24">
        <f>'Stats générales'!H49</f>
        <v>31</v>
      </c>
      <c r="I8" s="24">
        <f>'Stats générales'!I49</f>
        <v>9</v>
      </c>
      <c r="J8" s="24">
        <f>'Stats générales'!J49</f>
        <v>8</v>
      </c>
      <c r="K8" s="24">
        <f>'Stats générales'!N49</f>
        <v>479</v>
      </c>
      <c r="L8" s="44">
        <f>'Stats générales'!P49</f>
        <v>0.63405088062622306</v>
      </c>
      <c r="M8" s="80">
        <f>F8-G8</f>
        <v>13</v>
      </c>
    </row>
    <row r="9" spans="1:13" ht="20.100000000000001" customHeight="1">
      <c r="A9" s="24" t="s">
        <v>109</v>
      </c>
      <c r="B9" s="24">
        <v>6</v>
      </c>
      <c r="C9" s="24"/>
      <c r="D9" s="24">
        <v>9</v>
      </c>
      <c r="E9" s="44">
        <f>'Stats générales'!M146</f>
        <v>0.45472440944881892</v>
      </c>
      <c r="F9" s="24">
        <f>('Stats générales'!L146)</f>
        <v>96</v>
      </c>
      <c r="G9" s="24">
        <v>121</v>
      </c>
      <c r="H9" s="24">
        <f>'Stats générales'!H146</f>
        <v>31</v>
      </c>
      <c r="I9" s="24">
        <f>'Stats générales'!I146</f>
        <v>11</v>
      </c>
      <c r="J9" s="24">
        <f>'Stats générales'!J146</f>
        <v>7</v>
      </c>
      <c r="K9" s="24">
        <f>'Stats générales'!N146</f>
        <v>423</v>
      </c>
      <c r="L9" s="44">
        <f>'Stats générales'!P146</f>
        <v>0.60039370078740162</v>
      </c>
      <c r="M9" s="80">
        <f>F9-G9</f>
        <v>-25</v>
      </c>
    </row>
    <row r="10" spans="1:13" ht="20.100000000000001" customHeight="1">
      <c r="A10" s="24" t="s">
        <v>123</v>
      </c>
      <c r="B10" s="24">
        <v>5</v>
      </c>
      <c r="C10" s="24">
        <v>1</v>
      </c>
      <c r="D10" s="24">
        <v>9</v>
      </c>
      <c r="E10" s="44">
        <f>'Stats générales'!M122</f>
        <v>0.48936170212765956</v>
      </c>
      <c r="F10" s="24">
        <f>('Stats générales'!L122)</f>
        <v>95</v>
      </c>
      <c r="G10" s="24">
        <v>128</v>
      </c>
      <c r="H10" s="24">
        <f>'Stats générales'!H122</f>
        <v>27</v>
      </c>
      <c r="I10" s="24">
        <f>'Stats générales'!I122</f>
        <v>11</v>
      </c>
      <c r="J10" s="24">
        <f>'Stats générales'!J122</f>
        <v>7</v>
      </c>
      <c r="K10" s="24">
        <f>'Stats générales'!N122</f>
        <v>443</v>
      </c>
      <c r="L10" s="44">
        <f>'Stats générales'!P122</f>
        <v>0.62475822050290131</v>
      </c>
      <c r="M10" s="80">
        <f>F10-G10</f>
        <v>-33</v>
      </c>
    </row>
    <row r="11" spans="1:13" ht="20.100000000000001" customHeight="1">
      <c r="A11" s="24" t="s">
        <v>22</v>
      </c>
      <c r="B11" s="24">
        <v>5</v>
      </c>
      <c r="C11" s="24">
        <v>1</v>
      </c>
      <c r="D11" s="24">
        <v>9</v>
      </c>
      <c r="E11" s="44">
        <f>'Stats générales'!M23</f>
        <v>0.4642857142857143</v>
      </c>
      <c r="F11" s="24">
        <f>('Stats générales'!L23)</f>
        <v>105</v>
      </c>
      <c r="G11" s="24">
        <v>119</v>
      </c>
      <c r="H11" s="24">
        <f>'Stats générales'!H23</f>
        <v>34</v>
      </c>
      <c r="I11" s="24">
        <f>'Stats générales'!I23</f>
        <v>10</v>
      </c>
      <c r="J11" s="24">
        <f>'Stats générales'!J23</f>
        <v>6</v>
      </c>
      <c r="K11" s="24">
        <f>'Stats générales'!N23</f>
        <v>444</v>
      </c>
      <c r="L11" s="44">
        <f>'Stats générales'!P23</f>
        <v>0.6071428571428571</v>
      </c>
      <c r="M11" s="80">
        <f>F11-G11</f>
        <v>-14</v>
      </c>
    </row>
    <row r="12" spans="1:13" ht="20.100000000000001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57"/>
    </row>
    <row r="14" spans="1:13" ht="5.0999999999999996" customHeight="1">
      <c r="A14" s="22"/>
      <c r="B14" s="22"/>
      <c r="C14" s="22"/>
      <c r="D14" s="27"/>
      <c r="E14" s="27"/>
      <c r="F14" s="22"/>
      <c r="G14" s="22"/>
      <c r="H14" s="22"/>
      <c r="I14" s="22"/>
      <c r="J14" s="22"/>
      <c r="K14" s="22"/>
      <c r="L14" s="22"/>
      <c r="M14" s="22"/>
    </row>
    <row r="15" spans="1:13" ht="26.25">
      <c r="A15" s="126" t="s">
        <v>23</v>
      </c>
      <c r="B15" s="126"/>
      <c r="C15" s="126"/>
      <c r="D15" s="126"/>
      <c r="E15" s="126"/>
      <c r="F15" s="126"/>
      <c r="G15" s="126"/>
      <c r="H15" s="126"/>
      <c r="I15" s="126"/>
      <c r="J15" s="11"/>
      <c r="K15" s="11"/>
    </row>
    <row r="16" spans="1:13">
      <c r="B16" s="128" t="s">
        <v>33</v>
      </c>
      <c r="C16" s="129"/>
      <c r="E16" s="128" t="s">
        <v>34</v>
      </c>
      <c r="F16" s="129"/>
      <c r="H16" s="130" t="s">
        <v>35</v>
      </c>
      <c r="I16" s="130"/>
      <c r="K16" s="130" t="s">
        <v>127</v>
      </c>
      <c r="L16" s="130"/>
    </row>
    <row r="17" spans="1:15">
      <c r="A17" s="25">
        <v>42135</v>
      </c>
      <c r="B17" s="94" t="s">
        <v>121</v>
      </c>
      <c r="C17" s="94" t="s">
        <v>119</v>
      </c>
      <c r="D17" s="68"/>
      <c r="E17" s="94" t="s">
        <v>120</v>
      </c>
      <c r="F17" s="94" t="s">
        <v>19</v>
      </c>
      <c r="G17" s="69"/>
      <c r="H17" s="94" t="s">
        <v>118</v>
      </c>
      <c r="I17" s="94" t="s">
        <v>126</v>
      </c>
      <c r="J17" s="15"/>
      <c r="K17" s="67"/>
      <c r="L17" s="67"/>
      <c r="M17" s="66"/>
      <c r="N17" s="76" t="s">
        <v>84</v>
      </c>
      <c r="O17" s="75" t="s">
        <v>85</v>
      </c>
    </row>
    <row r="18" spans="1:15">
      <c r="A18" s="25">
        <v>42142</v>
      </c>
      <c r="B18" s="67" t="s">
        <v>132</v>
      </c>
      <c r="C18" s="100" t="s">
        <v>133</v>
      </c>
      <c r="D18" s="68"/>
      <c r="E18" s="101" t="s">
        <v>134</v>
      </c>
      <c r="F18" s="101" t="s">
        <v>135</v>
      </c>
      <c r="G18" s="69"/>
      <c r="H18" s="94" t="s">
        <v>19</v>
      </c>
      <c r="I18" s="94" t="s">
        <v>119</v>
      </c>
      <c r="J18" s="15"/>
      <c r="K18" s="67"/>
      <c r="L18" s="67"/>
      <c r="M18" s="66"/>
      <c r="N18" s="65"/>
      <c r="O18" s="65" t="s">
        <v>86</v>
      </c>
    </row>
    <row r="19" spans="1:15">
      <c r="A19" s="25">
        <v>42148</v>
      </c>
      <c r="B19" s="100" t="s">
        <v>138</v>
      </c>
      <c r="C19" s="67" t="s">
        <v>139</v>
      </c>
      <c r="D19" s="68"/>
      <c r="E19" s="67" t="s">
        <v>140</v>
      </c>
      <c r="F19" s="100" t="s">
        <v>141</v>
      </c>
      <c r="G19" s="69"/>
      <c r="H19" s="99" t="s">
        <v>142</v>
      </c>
      <c r="I19" s="99" t="s">
        <v>143</v>
      </c>
      <c r="J19" s="15"/>
      <c r="K19" s="67" t="s">
        <v>136</v>
      </c>
      <c r="L19" s="100" t="s">
        <v>137</v>
      </c>
      <c r="M19" s="66"/>
      <c r="N19" s="66"/>
      <c r="O19" s="66"/>
    </row>
    <row r="20" spans="1:15">
      <c r="A20" s="25">
        <v>42149</v>
      </c>
      <c r="B20" s="94" t="s">
        <v>118</v>
      </c>
      <c r="C20" s="94" t="s">
        <v>120</v>
      </c>
      <c r="D20" s="68"/>
      <c r="E20" s="94" t="s">
        <v>121</v>
      </c>
      <c r="F20" s="94" t="s">
        <v>19</v>
      </c>
      <c r="G20" s="69"/>
      <c r="H20" s="94" t="s">
        <v>119</v>
      </c>
      <c r="I20" s="94" t="s">
        <v>126</v>
      </c>
      <c r="J20" s="15"/>
      <c r="K20" s="67"/>
      <c r="L20" s="67"/>
      <c r="M20" s="66"/>
      <c r="N20" s="66"/>
      <c r="O20" s="66"/>
    </row>
    <row r="21" spans="1:15">
      <c r="A21" s="25">
        <v>42155</v>
      </c>
      <c r="B21" s="100" t="s">
        <v>154</v>
      </c>
      <c r="C21" s="67" t="s">
        <v>155</v>
      </c>
      <c r="D21" s="68"/>
      <c r="E21" s="100" t="s">
        <v>156</v>
      </c>
      <c r="F21" s="67" t="s">
        <v>141</v>
      </c>
      <c r="G21" s="69"/>
      <c r="H21" s="100" t="s">
        <v>157</v>
      </c>
      <c r="I21" s="67" t="s">
        <v>158</v>
      </c>
      <c r="J21" s="15"/>
      <c r="K21" s="67"/>
      <c r="L21" s="67"/>
      <c r="M21" s="66"/>
      <c r="N21" s="66"/>
      <c r="O21" s="66"/>
    </row>
    <row r="22" spans="1:15">
      <c r="A22" s="25">
        <v>42156</v>
      </c>
      <c r="B22" s="100" t="s">
        <v>167</v>
      </c>
      <c r="C22" s="67" t="s">
        <v>168</v>
      </c>
      <c r="D22" s="68"/>
      <c r="E22" s="100" t="s">
        <v>139</v>
      </c>
      <c r="F22" s="67" t="s">
        <v>132</v>
      </c>
      <c r="G22" s="69"/>
      <c r="H22" s="100" t="s">
        <v>172</v>
      </c>
      <c r="I22" s="67" t="s">
        <v>133</v>
      </c>
      <c r="J22" s="15"/>
      <c r="K22" s="67"/>
      <c r="L22" s="67"/>
      <c r="M22" s="66"/>
      <c r="N22" s="66"/>
      <c r="O22" s="66"/>
    </row>
    <row r="23" spans="1:15">
      <c r="A23" s="25">
        <v>42163</v>
      </c>
      <c r="B23" s="94" t="s">
        <v>184</v>
      </c>
      <c r="C23" s="94" t="s">
        <v>119</v>
      </c>
      <c r="D23" s="68"/>
      <c r="E23" s="94" t="s">
        <v>126</v>
      </c>
      <c r="F23" s="94" t="s">
        <v>121</v>
      </c>
      <c r="G23" s="69"/>
      <c r="H23" s="94" t="s">
        <v>19</v>
      </c>
      <c r="I23" s="94" t="s">
        <v>118</v>
      </c>
      <c r="J23" s="15"/>
      <c r="K23" s="67"/>
      <c r="L23" s="67"/>
      <c r="M23" s="66"/>
      <c r="N23" s="66"/>
      <c r="O23" s="66"/>
    </row>
    <row r="24" spans="1:15">
      <c r="A24" s="25">
        <v>42169</v>
      </c>
      <c r="B24" s="67" t="s">
        <v>155</v>
      </c>
      <c r="C24" s="100" t="s">
        <v>139</v>
      </c>
      <c r="D24" s="68"/>
      <c r="E24" s="67" t="s">
        <v>134</v>
      </c>
      <c r="F24" s="100" t="s">
        <v>133</v>
      </c>
      <c r="G24" s="69"/>
      <c r="H24" s="67" t="s">
        <v>168</v>
      </c>
      <c r="I24" s="100" t="s">
        <v>181</v>
      </c>
      <c r="J24" s="15"/>
      <c r="K24" s="67"/>
      <c r="L24" s="67"/>
      <c r="M24" s="66"/>
      <c r="N24" s="66"/>
      <c r="O24" s="66"/>
    </row>
    <row r="25" spans="1:15">
      <c r="A25" s="25">
        <v>42170</v>
      </c>
      <c r="B25" s="67" t="s">
        <v>185</v>
      </c>
      <c r="C25" s="100" t="s">
        <v>186</v>
      </c>
      <c r="D25" s="68"/>
      <c r="E25" s="100" t="s">
        <v>182</v>
      </c>
      <c r="F25" s="67" t="s">
        <v>183</v>
      </c>
      <c r="G25" s="69"/>
      <c r="H25" s="100" t="s">
        <v>187</v>
      </c>
      <c r="I25" s="67" t="s">
        <v>155</v>
      </c>
      <c r="J25" s="15"/>
      <c r="K25" s="67"/>
      <c r="L25" s="67"/>
      <c r="M25" s="66"/>
      <c r="N25" s="66"/>
      <c r="O25" s="66"/>
    </row>
    <row r="26" spans="1:15">
      <c r="A26" s="25">
        <v>42177</v>
      </c>
      <c r="B26" s="100" t="s">
        <v>196</v>
      </c>
      <c r="C26" s="67" t="s">
        <v>197</v>
      </c>
      <c r="D26" s="68"/>
      <c r="E26" s="67" t="s">
        <v>198</v>
      </c>
      <c r="F26" s="100" t="s">
        <v>199</v>
      </c>
      <c r="G26" s="69"/>
      <c r="H26" s="100" t="s">
        <v>200</v>
      </c>
      <c r="I26" s="67" t="s">
        <v>201</v>
      </c>
      <c r="J26" s="15"/>
      <c r="K26" s="67"/>
      <c r="L26" s="67"/>
      <c r="M26" s="66"/>
      <c r="N26" s="66"/>
      <c r="O26" s="66"/>
    </row>
    <row r="27" spans="1:15">
      <c r="A27" s="25">
        <v>42184</v>
      </c>
      <c r="B27" s="67" t="s">
        <v>134</v>
      </c>
      <c r="C27" s="100" t="s">
        <v>209</v>
      </c>
      <c r="D27" s="68"/>
      <c r="E27" s="99" t="s">
        <v>208</v>
      </c>
      <c r="F27" s="99" t="s">
        <v>186</v>
      </c>
      <c r="G27" s="69"/>
      <c r="H27" s="67" t="s">
        <v>206</v>
      </c>
      <c r="I27" s="100" t="s">
        <v>207</v>
      </c>
      <c r="J27" s="15"/>
      <c r="K27" s="67"/>
      <c r="L27" s="67"/>
      <c r="M27" s="66"/>
      <c r="N27" s="66"/>
      <c r="O27" s="66"/>
    </row>
    <row r="28" spans="1:15">
      <c r="A28" s="25">
        <v>42191</v>
      </c>
      <c r="B28" s="100" t="s">
        <v>211</v>
      </c>
      <c r="C28" s="67" t="s">
        <v>212</v>
      </c>
      <c r="D28" s="68"/>
      <c r="E28" s="67" t="s">
        <v>141</v>
      </c>
      <c r="F28" s="100" t="s">
        <v>213</v>
      </c>
      <c r="G28" s="69"/>
      <c r="H28" s="100" t="s">
        <v>154</v>
      </c>
      <c r="I28" s="67" t="s">
        <v>214</v>
      </c>
      <c r="J28" s="15"/>
      <c r="K28" s="67"/>
      <c r="L28" s="67"/>
      <c r="M28" s="66"/>
      <c r="N28" s="66"/>
      <c r="O28" s="66"/>
    </row>
    <row r="29" spans="1:15">
      <c r="A29" s="25">
        <v>42198</v>
      </c>
      <c r="B29" s="100" t="s">
        <v>141</v>
      </c>
      <c r="C29" s="67" t="s">
        <v>132</v>
      </c>
      <c r="D29" s="68"/>
      <c r="E29" s="67" t="s">
        <v>216</v>
      </c>
      <c r="F29" s="100" t="s">
        <v>217</v>
      </c>
      <c r="G29" s="69"/>
      <c r="H29" s="67" t="s">
        <v>218</v>
      </c>
      <c r="I29" s="100" t="s">
        <v>134</v>
      </c>
      <c r="J29" s="15"/>
      <c r="K29" s="67"/>
      <c r="L29" s="67"/>
      <c r="M29" s="66"/>
      <c r="N29" s="66"/>
      <c r="O29" s="66"/>
    </row>
    <row r="30" spans="1:15">
      <c r="A30" s="25">
        <v>42205</v>
      </c>
      <c r="B30" s="100" t="s">
        <v>219</v>
      </c>
      <c r="C30" s="67" t="s">
        <v>220</v>
      </c>
      <c r="D30" s="68"/>
      <c r="E30" s="100" t="s">
        <v>154</v>
      </c>
      <c r="F30" s="67" t="s">
        <v>221</v>
      </c>
      <c r="G30" s="69"/>
      <c r="H30" s="67" t="s">
        <v>222</v>
      </c>
      <c r="I30" s="100" t="s">
        <v>223</v>
      </c>
      <c r="J30" s="15"/>
      <c r="K30" s="67"/>
      <c r="L30" s="67"/>
      <c r="M30" s="66"/>
      <c r="N30" s="66"/>
      <c r="O30" s="66"/>
    </row>
    <row r="31" spans="1:15">
      <c r="A31" s="25">
        <v>42212</v>
      </c>
      <c r="B31" s="67" t="s">
        <v>158</v>
      </c>
      <c r="C31" s="100" t="s">
        <v>219</v>
      </c>
      <c r="D31" s="68"/>
      <c r="E31" s="99" t="s">
        <v>224</v>
      </c>
      <c r="F31" s="99" t="s">
        <v>139</v>
      </c>
      <c r="G31" s="69"/>
      <c r="H31" s="94" t="s">
        <v>118</v>
      </c>
      <c r="I31" s="94" t="s">
        <v>121</v>
      </c>
      <c r="J31" s="15"/>
      <c r="K31" s="67"/>
      <c r="L31" s="67"/>
    </row>
    <row r="32" spans="1:15">
      <c r="A32" s="81" t="s">
        <v>128</v>
      </c>
      <c r="B32" s="67" t="s">
        <v>133</v>
      </c>
      <c r="C32" s="100" t="s">
        <v>168</v>
      </c>
      <c r="D32" s="68"/>
      <c r="E32" s="100" t="s">
        <v>223</v>
      </c>
      <c r="F32" s="67" t="s">
        <v>185</v>
      </c>
      <c r="G32" s="69"/>
      <c r="H32" s="67" t="s">
        <v>228</v>
      </c>
      <c r="I32" s="100" t="s">
        <v>172</v>
      </c>
      <c r="J32" s="15"/>
      <c r="K32" s="67"/>
      <c r="L32" s="67"/>
    </row>
    <row r="33" spans="1:13">
      <c r="A33" s="81" t="s">
        <v>129</v>
      </c>
      <c r="B33" s="67" t="s">
        <v>216</v>
      </c>
      <c r="C33" s="100" t="s">
        <v>228</v>
      </c>
      <c r="D33" s="68"/>
      <c r="E33" s="100" t="s">
        <v>172</v>
      </c>
      <c r="F33" s="67" t="s">
        <v>211</v>
      </c>
      <c r="G33" s="69"/>
      <c r="H33" s="100" t="s">
        <v>167</v>
      </c>
      <c r="I33" s="67" t="s">
        <v>232</v>
      </c>
      <c r="J33" s="15"/>
      <c r="K33" s="67"/>
      <c r="L33" s="67"/>
    </row>
    <row r="34" spans="1:13">
      <c r="A34" s="81" t="s">
        <v>231</v>
      </c>
      <c r="B34" s="67" t="s">
        <v>132</v>
      </c>
      <c r="C34" s="100" t="s">
        <v>236</v>
      </c>
      <c r="D34" s="68"/>
      <c r="E34" s="67"/>
      <c r="F34" s="67"/>
      <c r="G34" s="69"/>
      <c r="H34" s="67"/>
      <c r="I34" s="67"/>
      <c r="J34" s="15"/>
      <c r="K34" s="67"/>
      <c r="L34" s="67"/>
    </row>
    <row r="35" spans="1:13">
      <c r="A35" s="81" t="s">
        <v>130</v>
      </c>
      <c r="B35" s="100" t="s">
        <v>143</v>
      </c>
      <c r="C35" s="67" t="s">
        <v>156</v>
      </c>
      <c r="D35" s="68"/>
      <c r="E35" s="67" t="s">
        <v>224</v>
      </c>
      <c r="F35" s="100" t="s">
        <v>181</v>
      </c>
      <c r="G35" s="69"/>
      <c r="H35" s="100" t="s">
        <v>237</v>
      </c>
      <c r="I35" s="67" t="s">
        <v>238</v>
      </c>
      <c r="J35" s="15"/>
      <c r="K35" s="67"/>
      <c r="L35" s="67"/>
    </row>
    <row r="36" spans="1:13" ht="5.0999999999999996" customHeight="1">
      <c r="A36" s="87"/>
      <c r="B36" s="88"/>
      <c r="C36" s="88"/>
      <c r="D36" s="89"/>
      <c r="E36" s="88"/>
      <c r="F36" s="88"/>
      <c r="G36" s="90"/>
      <c r="H36" s="88"/>
      <c r="I36" s="88"/>
      <c r="J36" s="91"/>
      <c r="K36" s="88"/>
      <c r="L36" s="88"/>
    </row>
    <row r="37" spans="1:13">
      <c r="A37" s="81" t="s">
        <v>131</v>
      </c>
      <c r="B37" s="35"/>
      <c r="C37" s="35"/>
      <c r="D37" s="37"/>
      <c r="E37" s="35"/>
      <c r="F37" s="35"/>
      <c r="G37" s="38"/>
      <c r="H37" s="35"/>
      <c r="I37" s="35"/>
      <c r="K37" s="97"/>
      <c r="L37" s="97"/>
      <c r="M37" s="40"/>
    </row>
    <row r="38" spans="1:13">
      <c r="A38" s="81" t="s">
        <v>103</v>
      </c>
      <c r="B38" s="35" t="s">
        <v>126</v>
      </c>
      <c r="C38" s="35" t="s">
        <v>121</v>
      </c>
      <c r="D38" s="37"/>
      <c r="E38" s="35" t="s">
        <v>121</v>
      </c>
      <c r="F38" s="35" t="s">
        <v>126</v>
      </c>
      <c r="G38" s="38"/>
      <c r="H38" s="35"/>
      <c r="I38" s="35"/>
      <c r="K38" s="97"/>
      <c r="L38" s="97"/>
      <c r="M38" s="40"/>
    </row>
    <row r="39" spans="1:13">
      <c r="A39" s="81" t="s">
        <v>104</v>
      </c>
      <c r="B39" s="35" t="s">
        <v>19</v>
      </c>
      <c r="C39" s="35" t="s">
        <v>118</v>
      </c>
      <c r="D39" s="37"/>
      <c r="E39" s="35" t="s">
        <v>118</v>
      </c>
      <c r="F39" s="35" t="s">
        <v>19</v>
      </c>
      <c r="G39" s="38"/>
      <c r="H39" s="35"/>
      <c r="I39" s="35"/>
      <c r="J39" s="85"/>
      <c r="K39" s="98"/>
      <c r="L39" s="98"/>
      <c r="M39" s="40"/>
    </row>
    <row r="40" spans="1:13" ht="6.95" customHeight="1">
      <c r="A40" s="87"/>
      <c r="B40" s="88"/>
      <c r="C40" s="88"/>
      <c r="D40" s="89"/>
      <c r="E40" s="88"/>
      <c r="F40" s="88"/>
      <c r="G40" s="90"/>
      <c r="H40" s="88"/>
      <c r="I40" s="88"/>
      <c r="J40" s="85"/>
      <c r="K40" s="98"/>
      <c r="L40" s="98"/>
      <c r="M40" s="40"/>
    </row>
    <row r="41" spans="1:13" ht="12" customHeight="1">
      <c r="A41" s="86" t="s">
        <v>144</v>
      </c>
      <c r="B41" s="67"/>
      <c r="C41" s="67"/>
      <c r="D41" s="68"/>
      <c r="E41" s="67"/>
      <c r="F41" s="67"/>
      <c r="G41" s="69"/>
      <c r="H41" s="67"/>
      <c r="I41" s="67"/>
      <c r="J41" s="85"/>
      <c r="K41" s="98"/>
      <c r="L41" s="98"/>
      <c r="M41" s="40"/>
    </row>
    <row r="42" spans="1:13">
      <c r="A42" s="81" t="s">
        <v>105</v>
      </c>
      <c r="B42" s="35"/>
      <c r="C42" s="35"/>
      <c r="D42" s="37"/>
      <c r="E42" s="35"/>
      <c r="F42" s="35"/>
      <c r="G42" s="38"/>
      <c r="H42" s="35"/>
      <c r="I42" s="35"/>
      <c r="K42" s="97"/>
      <c r="L42" s="97"/>
      <c r="M42" s="40"/>
    </row>
    <row r="43" spans="1:13">
      <c r="A43" s="82" t="s">
        <v>106</v>
      </c>
      <c r="B43" s="35"/>
      <c r="C43" s="35"/>
      <c r="D43" s="37"/>
      <c r="E43" s="35"/>
      <c r="F43" s="35"/>
      <c r="G43" s="38"/>
      <c r="H43" s="35"/>
      <c r="I43" s="35"/>
      <c r="K43" s="97"/>
      <c r="L43" s="97"/>
      <c r="M43" s="40"/>
    </row>
    <row r="44" spans="1:13">
      <c r="A44" s="51" t="s">
        <v>56</v>
      </c>
      <c r="B44" s="35"/>
      <c r="C44" s="35"/>
      <c r="D44" s="37"/>
      <c r="E44" s="35"/>
      <c r="F44" s="35"/>
      <c r="G44" s="38"/>
      <c r="H44" s="35"/>
      <c r="I44" s="35"/>
      <c r="K44" s="97"/>
      <c r="L44" s="97"/>
      <c r="M44" s="40"/>
    </row>
    <row r="45" spans="1:13">
      <c r="K45" s="40"/>
      <c r="L45" s="40"/>
      <c r="M45" s="40"/>
    </row>
    <row r="46" spans="1:13">
      <c r="A46" s="79"/>
      <c r="B46" t="s">
        <v>65</v>
      </c>
      <c r="K46" s="40"/>
      <c r="L46" s="40"/>
      <c r="M46" s="40"/>
    </row>
    <row r="47" spans="1:13">
      <c r="A47" s="59"/>
      <c r="B47" t="s">
        <v>59</v>
      </c>
    </row>
    <row r="48" spans="1:13">
      <c r="A48" s="92"/>
      <c r="B48" t="s">
        <v>153</v>
      </c>
    </row>
    <row r="49" spans="1:3">
      <c r="A49" s="96"/>
      <c r="B49" t="s">
        <v>60</v>
      </c>
    </row>
    <row r="51" spans="1:3">
      <c r="B51" t="s">
        <v>55</v>
      </c>
      <c r="C51" t="s">
        <v>203</v>
      </c>
    </row>
    <row r="52" spans="1:3">
      <c r="B52" t="s">
        <v>53</v>
      </c>
      <c r="C52" t="s">
        <v>204</v>
      </c>
    </row>
    <row r="53" spans="1:3">
      <c r="B53" t="s">
        <v>54</v>
      </c>
      <c r="C53" t="s">
        <v>205</v>
      </c>
    </row>
    <row r="54" spans="1:3">
      <c r="B54" t="s">
        <v>102</v>
      </c>
    </row>
  </sheetData>
  <sortState ref="A10:M11">
    <sortCondition descending="1" ref="B10:B11"/>
    <sortCondition ref="M10:M11"/>
    <sortCondition descending="1" ref="E10:E11"/>
  </sortState>
  <mergeCells count="7">
    <mergeCell ref="A2:K2"/>
    <mergeCell ref="A1:K1"/>
    <mergeCell ref="B16:C16"/>
    <mergeCell ref="E16:F16"/>
    <mergeCell ref="H16:I16"/>
    <mergeCell ref="A15:I15"/>
    <mergeCell ref="K16:L16"/>
  </mergeCells>
  <phoneticPr fontId="0" type="noConversion"/>
  <pageMargins left="0.19685039370078741" right="0.19685039370078741" top="0.98425196850393704" bottom="0.98425196850393704" header="0.51181102362204722" footer="0.51181102362204722"/>
  <pageSetup scale="8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Stats générales</vt:lpstr>
      <vt:lpstr>Les meilleurs</vt:lpstr>
      <vt:lpstr>Équipes</vt:lpstr>
      <vt:lpstr>Feuil1</vt:lpstr>
      <vt:lpstr>'Les meilleurs'!Impression_des_titres</vt:lpstr>
      <vt:lpstr>'Stats générales'!Impression_des_titres</vt:lpstr>
      <vt:lpstr>Équipes!Zone_d_impression</vt:lpstr>
      <vt:lpstr>'Les meilleurs'!Zone_d_impression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Benibo</cp:lastModifiedBy>
  <cp:lastPrinted>2011-08-18T14:31:34Z</cp:lastPrinted>
  <dcterms:created xsi:type="dcterms:W3CDTF">1998-06-02T04:29:05Z</dcterms:created>
  <dcterms:modified xsi:type="dcterms:W3CDTF">2015-08-18T17:23:02Z</dcterms:modified>
</cp:coreProperties>
</file>