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 activeTab="2"/>
  </bookViews>
  <sheets>
    <sheet name="Stats générales" sheetId="1" r:id="rId1"/>
    <sheet name="Les meilleurs" sheetId="2" r:id="rId2"/>
    <sheet name="Équipes" sheetId="3" r:id="rId3"/>
  </sheets>
  <definedNames>
    <definedName name="_xlnm._FilterDatabase" localSheetId="1" hidden="1">'Les meilleurs'!$E$21:$G$28</definedName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Équipes!$A$1:$O$44</definedName>
    <definedName name="_xlnm.Print_Area" localSheetId="1">'Les meilleurs'!$A$1:$K$91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P141" i="1"/>
  <c r="N141"/>
  <c r="O141" s="1"/>
  <c r="M141"/>
  <c r="P139"/>
  <c r="O139"/>
  <c r="N139"/>
  <c r="M139"/>
  <c r="O88"/>
  <c r="N88"/>
  <c r="M88"/>
  <c r="P88"/>
  <c r="P138"/>
  <c r="N138"/>
  <c r="O138" s="1"/>
  <c r="P136"/>
  <c r="N136"/>
  <c r="O136" s="1"/>
  <c r="M136"/>
  <c r="M138"/>
  <c r="P115"/>
  <c r="N115"/>
  <c r="O115" s="1"/>
  <c r="M115"/>
  <c r="N67" l="1"/>
  <c r="O67" s="1"/>
  <c r="M67"/>
  <c r="P67"/>
  <c r="N66"/>
  <c r="O66" s="1"/>
  <c r="M66"/>
  <c r="P66"/>
  <c r="P87"/>
  <c r="N87"/>
  <c r="O87" s="1"/>
  <c r="M93"/>
  <c r="N93"/>
  <c r="O93" s="1"/>
  <c r="P93"/>
  <c r="M87"/>
  <c r="L48"/>
  <c r="N44"/>
  <c r="O44" s="1"/>
  <c r="K48"/>
  <c r="H48"/>
  <c r="P44"/>
  <c r="G48"/>
  <c r="M44"/>
  <c r="F48"/>
  <c r="C48"/>
  <c r="N16"/>
  <c r="O16" s="1"/>
  <c r="M16"/>
  <c r="P16"/>
  <c r="M20"/>
  <c r="N20"/>
  <c r="O20" s="1"/>
  <c r="P20"/>
  <c r="M17"/>
  <c r="N17"/>
  <c r="O17" s="1"/>
  <c r="P17"/>
  <c r="P117"/>
  <c r="O117"/>
  <c r="N117"/>
  <c r="M117"/>
  <c r="N110" l="1"/>
  <c r="O110" s="1"/>
  <c r="M110"/>
  <c r="P110"/>
  <c r="N85"/>
  <c r="O85" s="1"/>
  <c r="M85"/>
  <c r="P85"/>
  <c r="M82"/>
  <c r="N82"/>
  <c r="O82" s="1"/>
  <c r="P82"/>
  <c r="P45"/>
  <c r="N45"/>
  <c r="O45" s="1"/>
  <c r="M45"/>
  <c r="M108"/>
  <c r="N108"/>
  <c r="O108" s="1"/>
  <c r="P108"/>
  <c r="P91"/>
  <c r="N91"/>
  <c r="O91" s="1"/>
  <c r="P90"/>
  <c r="N90"/>
  <c r="O90" s="1"/>
  <c r="M90"/>
  <c r="M91"/>
  <c r="P63"/>
  <c r="N63"/>
  <c r="O63" s="1"/>
  <c r="M63"/>
  <c r="P65"/>
  <c r="N65"/>
  <c r="O65" s="1"/>
  <c r="M65"/>
  <c r="N21"/>
  <c r="O21" s="1"/>
  <c r="M21"/>
  <c r="P21"/>
  <c r="N38"/>
  <c r="O38" s="1"/>
  <c r="P38"/>
  <c r="M38"/>
  <c r="P137"/>
  <c r="N137"/>
  <c r="O137" s="1"/>
  <c r="M137"/>
  <c r="P113"/>
  <c r="N113"/>
  <c r="O113" s="1"/>
  <c r="M113"/>
  <c r="P94"/>
  <c r="N94"/>
  <c r="O94" s="1"/>
  <c r="M94"/>
  <c r="P92"/>
  <c r="N92"/>
  <c r="O92" s="1"/>
  <c r="M92"/>
  <c r="N19"/>
  <c r="O19" s="1"/>
  <c r="M19"/>
  <c r="P19"/>
  <c r="P42"/>
  <c r="N42"/>
  <c r="O42" s="1"/>
  <c r="M42"/>
  <c r="P142"/>
  <c r="N142"/>
  <c r="O142" s="1"/>
  <c r="M142"/>
  <c r="P116"/>
  <c r="N116"/>
  <c r="O116" s="1"/>
  <c r="M116"/>
  <c r="M114"/>
  <c r="N114"/>
  <c r="O114" s="1"/>
  <c r="P114"/>
  <c r="P83"/>
  <c r="N83"/>
  <c r="O83" s="1"/>
  <c r="M83"/>
  <c r="P80"/>
  <c r="N80"/>
  <c r="O80" s="1"/>
  <c r="M80"/>
  <c r="P36"/>
  <c r="N40"/>
  <c r="O40" s="1"/>
  <c r="N36"/>
  <c r="O36" s="1"/>
  <c r="M36"/>
  <c r="N30"/>
  <c r="O30" s="1"/>
  <c r="M30"/>
  <c r="P30"/>
  <c r="M40"/>
  <c r="P40"/>
  <c r="N22"/>
  <c r="O22" s="1"/>
  <c r="M22"/>
  <c r="P22"/>
  <c r="M74"/>
  <c r="M89"/>
  <c r="M81"/>
  <c r="M86"/>
  <c r="M78"/>
  <c r="M76"/>
  <c r="M77"/>
  <c r="M84"/>
  <c r="M79"/>
  <c r="M75"/>
  <c r="P140"/>
  <c r="N140"/>
  <c r="O140" s="1"/>
  <c r="M140"/>
  <c r="P68"/>
  <c r="N68"/>
  <c r="O68" s="1"/>
  <c r="M68"/>
  <c r="P23"/>
  <c r="N23"/>
  <c r="O23" s="1"/>
  <c r="M23"/>
  <c r="P43"/>
  <c r="N43"/>
  <c r="O43" s="1"/>
  <c r="M43"/>
  <c r="N105" l="1"/>
  <c r="O105" s="1"/>
  <c r="M105"/>
  <c r="P105"/>
  <c r="N118" l="1"/>
  <c r="O118" s="1"/>
  <c r="M118"/>
  <c r="P118"/>
  <c r="P74"/>
  <c r="N74"/>
  <c r="O74" s="1"/>
  <c r="P81"/>
  <c r="N81"/>
  <c r="O81" s="1"/>
  <c r="P89"/>
  <c r="N89"/>
  <c r="O89" s="1"/>
  <c r="P29"/>
  <c r="N29"/>
  <c r="O29" s="1"/>
  <c r="M29"/>
  <c r="P135" l="1"/>
  <c r="N135"/>
  <c r="O135" s="1"/>
  <c r="M135"/>
  <c r="P111"/>
  <c r="N111"/>
  <c r="O111" s="1"/>
  <c r="M111"/>
  <c r="N106"/>
  <c r="O106" s="1"/>
  <c r="M106"/>
  <c r="P106"/>
  <c r="P77"/>
  <c r="N77"/>
  <c r="O77" s="1"/>
  <c r="N11"/>
  <c r="O11" s="1"/>
  <c r="M11"/>
  <c r="P11"/>
  <c r="P13"/>
  <c r="N13"/>
  <c r="O13" s="1"/>
  <c r="M13"/>
  <c r="P14"/>
  <c r="N14"/>
  <c r="O14" s="1"/>
  <c r="M14"/>
  <c r="P64"/>
  <c r="N64"/>
  <c r="O64" s="1"/>
  <c r="M64"/>
  <c r="M5"/>
  <c r="N5"/>
  <c r="O5" s="1"/>
  <c r="P5"/>
  <c r="M7"/>
  <c r="N7"/>
  <c r="O7" s="1"/>
  <c r="P7"/>
  <c r="M6"/>
  <c r="N6"/>
  <c r="O6" s="1"/>
  <c r="P6"/>
  <c r="M8"/>
  <c r="N8"/>
  <c r="O8" s="1"/>
  <c r="P8"/>
  <c r="M12"/>
  <c r="N12"/>
  <c r="O12" s="1"/>
  <c r="P12"/>
  <c r="M10"/>
  <c r="N10"/>
  <c r="O10" s="1"/>
  <c r="P10"/>
  <c r="M9"/>
  <c r="N9"/>
  <c r="O9" s="1"/>
  <c r="P9"/>
  <c r="M15"/>
  <c r="N15"/>
  <c r="O15" s="1"/>
  <c r="P15"/>
  <c r="M18"/>
  <c r="N18"/>
  <c r="O18" s="1"/>
  <c r="P18"/>
  <c r="N61"/>
  <c r="O61" s="1"/>
  <c r="N59"/>
  <c r="O59" s="1"/>
  <c r="M61"/>
  <c r="P61"/>
  <c r="M59"/>
  <c r="P59"/>
  <c r="P107"/>
  <c r="N107"/>
  <c r="O107" s="1"/>
  <c r="M107"/>
  <c r="P84"/>
  <c r="N84"/>
  <c r="O84" s="1"/>
  <c r="P78"/>
  <c r="N78"/>
  <c r="O78" s="1"/>
  <c r="P37"/>
  <c r="N41"/>
  <c r="O41" s="1"/>
  <c r="P41"/>
  <c r="M41"/>
  <c r="N37"/>
  <c r="O37" s="1"/>
  <c r="M37"/>
  <c r="N46"/>
  <c r="O46" s="1"/>
  <c r="M46"/>
  <c r="P46"/>
  <c r="P32"/>
  <c r="N32"/>
  <c r="O32" s="1"/>
  <c r="M32"/>
  <c r="J48"/>
  <c r="I48"/>
  <c r="E48"/>
  <c r="D48"/>
  <c r="N62"/>
  <c r="O62" s="1"/>
  <c r="M62"/>
  <c r="P62"/>
  <c r="N133" l="1"/>
  <c r="O133" s="1"/>
  <c r="P133"/>
  <c r="M133"/>
  <c r="P86"/>
  <c r="N86"/>
  <c r="O86" s="1"/>
  <c r="P55"/>
  <c r="N55"/>
  <c r="O55" s="1"/>
  <c r="M55"/>
  <c r="N31"/>
  <c r="O31" s="1"/>
  <c r="M31"/>
  <c r="P31"/>
  <c r="P75" l="1"/>
  <c r="N75"/>
  <c r="O75" s="1"/>
  <c r="P57"/>
  <c r="N57"/>
  <c r="O57" s="1"/>
  <c r="N53"/>
  <c r="O53" s="1"/>
  <c r="M53"/>
  <c r="P53"/>
  <c r="P34"/>
  <c r="N34"/>
  <c r="O34" s="1"/>
  <c r="M34"/>
  <c r="P129"/>
  <c r="N129"/>
  <c r="O129" s="1"/>
  <c r="M129"/>
  <c r="P100" l="1"/>
  <c r="N100"/>
  <c r="O100" s="1"/>
  <c r="M100"/>
  <c r="N109"/>
  <c r="O109" s="1"/>
  <c r="M109"/>
  <c r="P109"/>
  <c r="N54"/>
  <c r="O54" s="1"/>
  <c r="M54"/>
  <c r="P54"/>
  <c r="P127"/>
  <c r="N127"/>
  <c r="O127" s="1"/>
  <c r="M127"/>
  <c r="N112"/>
  <c r="O112" s="1"/>
  <c r="M112"/>
  <c r="P112"/>
  <c r="P56"/>
  <c r="N56"/>
  <c r="O56" s="1"/>
  <c r="M56"/>
  <c r="P126" l="1"/>
  <c r="N126"/>
  <c r="O126" s="1"/>
  <c r="M126"/>
  <c r="P128"/>
  <c r="N128"/>
  <c r="O128" s="1"/>
  <c r="M128"/>
  <c r="M33"/>
  <c r="M39"/>
  <c r="P33"/>
  <c r="N33"/>
  <c r="O33" s="1"/>
  <c r="P39"/>
  <c r="N39"/>
  <c r="O39" s="1"/>
  <c r="N132" l="1"/>
  <c r="O132" s="1"/>
  <c r="N125"/>
  <c r="O125" s="1"/>
  <c r="P131"/>
  <c r="N130"/>
  <c r="M134"/>
  <c r="K144"/>
  <c r="I144"/>
  <c r="I9" i="3" s="1"/>
  <c r="N124" i="1"/>
  <c r="O124" s="1"/>
  <c r="E144"/>
  <c r="C144"/>
  <c r="N104"/>
  <c r="O104" s="1"/>
  <c r="M103"/>
  <c r="N102"/>
  <c r="O102" s="1"/>
  <c r="M102"/>
  <c r="I120"/>
  <c r="I11" i="3" s="1"/>
  <c r="E120" i="1"/>
  <c r="D120"/>
  <c r="D96"/>
  <c r="P76"/>
  <c r="E96"/>
  <c r="J96"/>
  <c r="J8" i="3" s="1"/>
  <c r="I96" i="1"/>
  <c r="I8" i="3" s="1"/>
  <c r="M57" i="1"/>
  <c r="M60"/>
  <c r="M58"/>
  <c r="N52"/>
  <c r="O52" s="1"/>
  <c r="M52"/>
  <c r="E70"/>
  <c r="N35"/>
  <c r="O35" s="1"/>
  <c r="F7" i="3"/>
  <c r="J25" i="1"/>
  <c r="J10" i="3" s="1"/>
  <c r="I25" i="1"/>
  <c r="I10" i="3" s="1"/>
  <c r="J144" i="1"/>
  <c r="J9" i="3" s="1"/>
  <c r="P132" i="1"/>
  <c r="N131"/>
  <c r="M131"/>
  <c r="M130"/>
  <c r="J120"/>
  <c r="J11" i="3" s="1"/>
  <c r="P104" i="1"/>
  <c r="P103"/>
  <c r="N103"/>
  <c r="O103" s="1"/>
  <c r="P102"/>
  <c r="L70"/>
  <c r="F6" i="3" s="1"/>
  <c r="M6" s="1"/>
  <c r="J70" i="1"/>
  <c r="J6" i="3" s="1"/>
  <c r="H70" i="1"/>
  <c r="H6" i="3" s="1"/>
  <c r="D70" i="1"/>
  <c r="P60"/>
  <c r="N60"/>
  <c r="O60" s="1"/>
  <c r="P58"/>
  <c r="N58"/>
  <c r="O58" s="1"/>
  <c r="I7" i="3"/>
  <c r="N134" i="1" l="1"/>
  <c r="O134" s="1"/>
  <c r="L144"/>
  <c r="F9" i="3" s="1"/>
  <c r="H144" i="1"/>
  <c r="H9" i="3" s="1"/>
  <c r="P125" i="1"/>
  <c r="P130"/>
  <c r="P124"/>
  <c r="O130"/>
  <c r="O131"/>
  <c r="F144"/>
  <c r="P134"/>
  <c r="D144"/>
  <c r="L120"/>
  <c r="F11" i="3" s="1"/>
  <c r="N101" i="1"/>
  <c r="O101" s="1"/>
  <c r="K120"/>
  <c r="H120"/>
  <c r="H11" i="3" s="1"/>
  <c r="M104" i="1"/>
  <c r="G120"/>
  <c r="F120"/>
  <c r="P101"/>
  <c r="C120"/>
  <c r="K96"/>
  <c r="H96"/>
  <c r="H8" i="3" s="1"/>
  <c r="P79" i="1"/>
  <c r="G96"/>
  <c r="F96"/>
  <c r="C96"/>
  <c r="K70"/>
  <c r="I70"/>
  <c r="I6" i="3" s="1"/>
  <c r="G70" i="1"/>
  <c r="P52"/>
  <c r="F70"/>
  <c r="C70"/>
  <c r="H7" i="3"/>
  <c r="P35" i="1"/>
  <c r="L25"/>
  <c r="F10" i="3" s="1"/>
  <c r="K25" i="1"/>
  <c r="D25"/>
  <c r="E25"/>
  <c r="G25"/>
  <c r="F25"/>
  <c r="C25"/>
  <c r="M124"/>
  <c r="M125"/>
  <c r="M132"/>
  <c r="G144"/>
  <c r="M101"/>
  <c r="N76"/>
  <c r="O76" s="1"/>
  <c r="N79"/>
  <c r="O79" s="1"/>
  <c r="L96"/>
  <c r="F8" i="3" s="1"/>
  <c r="M8" s="1"/>
  <c r="J7"/>
  <c r="M35" i="1"/>
  <c r="H25"/>
  <c r="H10" i="3" s="1"/>
  <c r="M120" i="1" l="1"/>
  <c r="E11" i="3" s="1"/>
  <c r="N120" i="1"/>
  <c r="P144"/>
  <c r="L9" i="3" s="1"/>
  <c r="P120" i="1"/>
  <c r="L11" i="3" s="1"/>
  <c r="N96" i="1"/>
  <c r="P96"/>
  <c r="L8" i="3" s="1"/>
  <c r="M96" i="1"/>
  <c r="E8" i="3" s="1"/>
  <c r="N70" i="1"/>
  <c r="P70"/>
  <c r="L6" i="3" s="1"/>
  <c r="M70" i="1"/>
  <c r="E6" i="3" s="1"/>
  <c r="P48" i="1"/>
  <c r="L7" i="3" s="1"/>
  <c r="N25" i="1"/>
  <c r="M25"/>
  <c r="E10" i="3" s="1"/>
  <c r="P25" i="1"/>
  <c r="L10" i="3" s="1"/>
  <c r="N144" i="1"/>
  <c r="M144"/>
  <c r="E9" i="3" s="1"/>
  <c r="N48" i="1"/>
  <c r="M48"/>
  <c r="E7" i="3" s="1"/>
  <c r="O144" i="1" l="1"/>
  <c r="K9" i="3"/>
  <c r="O120" i="1"/>
  <c r="K11" i="3"/>
  <c r="O96" i="1"/>
  <c r="K8" i="3"/>
  <c r="O70" i="1"/>
  <c r="K6" i="3"/>
  <c r="O48" i="1"/>
  <c r="K7" i="3"/>
  <c r="O25" i="1"/>
  <c r="K10" i="3"/>
  <c r="M9"/>
  <c r="M7"/>
  <c r="M10"/>
  <c r="M11" l="1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0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0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0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0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0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0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50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50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0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0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0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0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0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0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7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7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7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7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7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7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7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7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7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7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7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7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7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72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98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8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8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8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8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8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8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98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98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8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8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8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8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8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8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2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2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2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2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2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2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2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2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2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2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2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2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22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<sst xmlns="http://schemas.openxmlformats.org/spreadsheetml/2006/main" count="725" uniqueCount="231">
  <si>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</si>
  <si>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</si>
  <si>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</si>
  <si>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</si>
  <si>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</si>
  <si>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</si>
  <si>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</si>
  <si>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</si>
  <si>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</si>
  <si>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</si>
  <si>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</si>
  <si>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</si>
  <si>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</si>
  <si>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</si>
  <si>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</si>
  <si>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</si>
  <si>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</si>
  <si>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</si>
  <si>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</si>
  <si>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</si>
  <si>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</si>
  <si>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</si>
  <si>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</si>
  <si>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</si>
  <si>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</si>
  <si>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</si>
  <si>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</si>
  <si>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>Philippe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</si>
  <si>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</si>
  <si>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</si>
  <si>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</si>
  <si>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</si>
  <si>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</si>
  <si>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</si>
  <si>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</si>
  <si>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</si>
  <si>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</si>
  <si>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</si>
  <si>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Lesly</t>
  </si>
  <si>
    <t>Fiche Technic(CS+PC+PP)</t>
  </si>
  <si>
    <t>Annie G.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</si>
  <si>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</si>
  <si>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</si>
  <si>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</si>
  <si>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</si>
  <si>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</si>
  <si>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</si>
  <si>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</si>
  <si>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</si>
  <si>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</si>
  <si>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</si>
  <si>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</si>
  <si>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</si>
  <si>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</si>
  <si>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</si>
  <si>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Boréale</t>
  </si>
  <si>
    <t>NULLE</t>
  </si>
  <si>
    <t>PARTIE REMISE</t>
  </si>
  <si>
    <t>Christian</t>
  </si>
  <si>
    <t>VICTOIRE PAR DÉFAUT ( score de 7-0 automatique )</t>
  </si>
  <si>
    <t>Alain L.</t>
  </si>
  <si>
    <t>Etienne</t>
  </si>
  <si>
    <t>Vincent</t>
  </si>
  <si>
    <t>Simon</t>
  </si>
  <si>
    <t>Eric</t>
  </si>
  <si>
    <t>Noms</t>
  </si>
  <si>
    <t>Team</t>
  </si>
  <si>
    <t>Boreale</t>
  </si>
  <si>
    <t>Amélie</t>
  </si>
  <si>
    <t>XXX</t>
  </si>
  <si>
    <t>Partie gagnée par défaut. 7-0 dans les différentiels d'équipe</t>
  </si>
  <si>
    <t>( colonne M )</t>
  </si>
  <si>
    <t>Mélanie</t>
  </si>
  <si>
    <t>Alex</t>
  </si>
  <si>
    <t>Marie-Hélène</t>
  </si>
  <si>
    <t>Coco</t>
  </si>
  <si>
    <t>( Heures Approximatives )</t>
  </si>
  <si>
    <t>Wild Cards 1</t>
  </si>
  <si>
    <t>Wild Cards 2</t>
  </si>
  <si>
    <t>La Fonderie</t>
  </si>
  <si>
    <t>Yan</t>
  </si>
  <si>
    <t>Marc H.</t>
  </si>
  <si>
    <t>Patriotes</t>
  </si>
  <si>
    <t>4 MANCHES</t>
  </si>
  <si>
    <t>Patricio</t>
  </si>
  <si>
    <t>Sebastien</t>
  </si>
  <si>
    <t>10h00</t>
  </si>
  <si>
    <t>11h00</t>
  </si>
  <si>
    <t>15h00</t>
  </si>
  <si>
    <t>Christine</t>
  </si>
  <si>
    <t>Eric F.</t>
  </si>
  <si>
    <t>Alain D.</t>
  </si>
  <si>
    <t>Julien</t>
  </si>
  <si>
    <t>Suzie</t>
  </si>
  <si>
    <t>Guillaume</t>
  </si>
  <si>
    <t>Jocelyn</t>
  </si>
  <si>
    <t>Thierry</t>
  </si>
  <si>
    <t>Joel</t>
  </si>
  <si>
    <t>Julie C.</t>
  </si>
  <si>
    <t>Mathieu</t>
  </si>
  <si>
    <t>Steven</t>
  </si>
  <si>
    <t>Michel</t>
  </si>
  <si>
    <t>M.A.Pedneault</t>
  </si>
  <si>
    <t>Dominic L.</t>
  </si>
  <si>
    <t>Mario</t>
  </si>
  <si>
    <t>R</t>
  </si>
  <si>
    <t>P</t>
  </si>
  <si>
    <t>Sara-Kim</t>
  </si>
  <si>
    <t>Retrait Auto</t>
  </si>
  <si>
    <t>Julie</t>
  </si>
  <si>
    <t>Finale</t>
  </si>
  <si>
    <t>Demi 1</t>
  </si>
  <si>
    <t>Demi 2</t>
  </si>
  <si>
    <t>Pat Ross</t>
  </si>
  <si>
    <t>Scott</t>
  </si>
  <si>
    <t>Carole</t>
  </si>
  <si>
    <t>Louis C.</t>
  </si>
  <si>
    <t>Sophie C.</t>
  </si>
  <si>
    <t>David</t>
  </si>
  <si>
    <t>Isabelle</t>
  </si>
  <si>
    <t>Maxime</t>
  </si>
  <si>
    <t>Emilie</t>
  </si>
  <si>
    <t>Eric G.</t>
  </si>
  <si>
    <t>V 15</t>
  </si>
  <si>
    <t>Guylaine</t>
  </si>
  <si>
    <t>Fred</t>
  </si>
  <si>
    <t>Karine</t>
  </si>
  <si>
    <t>F 8</t>
  </si>
  <si>
    <t>Sandrine</t>
  </si>
  <si>
    <t>Antoine</t>
  </si>
  <si>
    <t>Jonathan</t>
  </si>
  <si>
    <t>Martin</t>
  </si>
  <si>
    <t>Bruno</t>
  </si>
  <si>
    <t>Meneuses de saison 2020</t>
  </si>
  <si>
    <t>Meneurs de saison 2020</t>
  </si>
  <si>
    <t>Ligue des Platozoïdes ( saison COVID )</t>
  </si>
  <si>
    <t>R 3</t>
  </si>
  <si>
    <t>Bo 8</t>
  </si>
  <si>
    <t>Bu 18</t>
  </si>
  <si>
    <t>P 2</t>
  </si>
  <si>
    <t>Fabienne</t>
  </si>
  <si>
    <t>Raphael</t>
  </si>
  <si>
    <t>Julie L.</t>
  </si>
  <si>
    <t>Melvin</t>
  </si>
  <si>
    <t>Jesse</t>
  </si>
  <si>
    <t>Catherine</t>
  </si>
  <si>
    <t>Madame X</t>
  </si>
  <si>
    <t>F 17</t>
  </si>
  <si>
    <t>R 19</t>
  </si>
  <si>
    <t>P 6</t>
  </si>
  <si>
    <t>Bu 22</t>
  </si>
  <si>
    <t>V 14</t>
  </si>
  <si>
    <t>Bo 15</t>
  </si>
  <si>
    <t>F 12</t>
  </si>
  <si>
    <t>Bu 13</t>
  </si>
  <si>
    <t>R 21</t>
  </si>
  <si>
    <t>V 3</t>
  </si>
  <si>
    <t>P 7</t>
  </si>
  <si>
    <t>Benoit</t>
  </si>
  <si>
    <t>Marc-André</t>
  </si>
  <si>
    <t>Gabriel</t>
  </si>
  <si>
    <t>Genia</t>
  </si>
  <si>
    <t>Melina</t>
  </si>
  <si>
    <t>Pat</t>
  </si>
  <si>
    <t>Carl</t>
  </si>
  <si>
    <t>Robert</t>
  </si>
  <si>
    <t>Bu 15</t>
  </si>
  <si>
    <t>Bo 4</t>
  </si>
  <si>
    <t>V 4</t>
  </si>
  <si>
    <t>F 6</t>
  </si>
  <si>
    <t>Francis</t>
  </si>
  <si>
    <t>Sylvain</t>
  </si>
  <si>
    <t>Denis</t>
  </si>
  <si>
    <t>Myriam</t>
  </si>
  <si>
    <t>P 15</t>
  </si>
  <si>
    <t>V 0</t>
  </si>
  <si>
    <t>Bo 12</t>
  </si>
  <si>
    <t>F 9</t>
  </si>
  <si>
    <t>P 9</t>
  </si>
  <si>
    <t>F 10</t>
  </si>
  <si>
    <t>R 8</t>
  </si>
  <si>
    <t>Bo 5</t>
  </si>
  <si>
    <t>V 8</t>
  </si>
  <si>
    <t>Bu 17</t>
  </si>
  <si>
    <t>V 12</t>
  </si>
  <si>
    <t>R 18</t>
  </si>
  <si>
    <t>F 13</t>
  </si>
  <si>
    <t>P 10</t>
  </si>
  <si>
    <t>R 14</t>
  </si>
  <si>
    <t>P 12</t>
  </si>
  <si>
    <t>R 17</t>
  </si>
  <si>
    <t>Céline</t>
  </si>
  <si>
    <t>Maili</t>
  </si>
  <si>
    <t>Xavier</t>
  </si>
  <si>
    <t>Caro</t>
  </si>
  <si>
    <t>Joannie</t>
  </si>
  <si>
    <t>Monsieur X</t>
  </si>
  <si>
    <t>Stephanie</t>
  </si>
  <si>
    <t>Marlène</t>
  </si>
  <si>
    <t>Marie-Eve</t>
  </si>
  <si>
    <t>Bu 6</t>
  </si>
  <si>
    <t>Nicolas</t>
  </si>
  <si>
    <t>V 6</t>
  </si>
  <si>
    <t>F 1</t>
  </si>
  <si>
    <t>Bo 7</t>
  </si>
  <si>
    <t>Lyne</t>
  </si>
  <si>
    <t>Ariane</t>
  </si>
  <si>
    <t>Bu 4</t>
  </si>
  <si>
    <t>R 10</t>
  </si>
  <si>
    <t>P 4</t>
  </si>
  <si>
    <t>V 1</t>
  </si>
  <si>
    <t>F 2</t>
  </si>
  <si>
    <t>P 3</t>
  </si>
  <si>
    <t>Bo 10</t>
  </si>
  <si>
    <t>F 5</t>
  </si>
  <si>
    <t>R 4</t>
  </si>
  <si>
    <r>
      <t xml:space="preserve">Moyenne (20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</si>
  <si>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Bu</t>
  </si>
  <si>
    <t>Guilllaume</t>
  </si>
  <si>
    <t>Bo</t>
  </si>
  <si>
    <t>F</t>
  </si>
  <si>
    <t>Marc</t>
  </si>
  <si>
    <t>6 a égalité</t>
  </si>
  <si>
    <t xml:space="preserve">Eric </t>
  </si>
  <si>
    <t>Moyenne (20 PT minimum)</t>
  </si>
  <si>
    <t>Melanie</t>
  </si>
  <si>
    <t>Annie</t>
  </si>
  <si>
    <t>Amelie</t>
  </si>
  <si>
    <t>Melainie</t>
  </si>
  <si>
    <t>Sophie</t>
  </si>
  <si>
    <t>4 a égalité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</si>
</sst>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Garamond"/>
      <family val="1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theme="4"/>
      <name val="Arial"/>
      <family val="2"/>
    </font>
    <font>
      <sz val="10"/>
      <color theme="8" tint="0.39997558519241921"/>
      <name val="Arial"/>
      <family val="2"/>
    </font>
    <font>
      <sz val="12"/>
      <color theme="3" tint="0.399975585192419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5" fontId="13" fillId="6" borderId="0" xfId="0" applyNumberFormat="1" applyFont="1" applyFill="1" applyAlignment="1">
      <alignment horizontal="center"/>
    </xf>
    <xf numFmtId="15" fontId="0" fillId="6" borderId="0" xfId="0" applyNumberFormat="1" applyFill="1" applyAlignment="1">
      <alignment horizontal="center"/>
    </xf>
    <xf numFmtId="0" fontId="13" fillId="0" borderId="0" xfId="0" applyFont="1"/>
    <xf numFmtId="0" fontId="21" fillId="6" borderId="1" xfId="0" applyFont="1" applyFill="1" applyBorder="1"/>
    <xf numFmtId="0" fontId="6" fillId="0" borderId="1" xfId="1" applyFont="1" applyBorder="1" applyAlignment="1" applyProtection="1"/>
    <xf numFmtId="0" fontId="21" fillId="0" borderId="1" xfId="0" applyFont="1" applyBorder="1"/>
    <xf numFmtId="0" fontId="13" fillId="11" borderId="1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22" fillId="12" borderId="6" xfId="0" applyFont="1" applyFill="1" applyBorder="1"/>
    <xf numFmtId="0" fontId="23" fillId="0" borderId="1" xfId="0" applyFont="1" applyBorder="1"/>
    <xf numFmtId="15" fontId="0" fillId="10" borderId="0" xfId="0" applyNumberForma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164" fontId="1" fillId="11" borderId="1" xfId="0" applyNumberFormat="1" applyFont="1" applyFill="1" applyBorder="1"/>
    <xf numFmtId="16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3" borderId="3" xfId="0" applyNumberFormat="1" applyFont="1" applyFill="1" applyBorder="1" applyAlignment="1">
      <alignment horizontal="center"/>
    </xf>
    <xf numFmtId="164" fontId="1" fillId="13" borderId="1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4"/>
  <sheetViews>
    <sheetView zoomScaleNormal="100" workbookViewId="0">
      <selection activeCell="P11" sqref="P11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106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0"/>
    </row>
    <row r="2" spans="1:16" ht="30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7"/>
    </row>
    <row r="3" spans="1:16" s="4" customFormat="1" ht="15.75">
      <c r="A3" s="2" t="s">
        <v>28</v>
      </c>
      <c r="B3" s="3" t="s">
        <v>31</v>
      </c>
      <c r="C3" s="3" t="s">
        <v>42</v>
      </c>
      <c r="D3" s="3" t="s">
        <v>29</v>
      </c>
      <c r="E3" s="3" t="s">
        <v>37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7" t="s">
        <v>25</v>
      </c>
      <c r="P3" s="3" t="s">
        <v>43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81</v>
      </c>
      <c r="B5" s="69">
        <v>10</v>
      </c>
      <c r="C5" s="69">
        <v>34</v>
      </c>
      <c r="D5" s="69">
        <v>1</v>
      </c>
      <c r="E5" s="69">
        <v>2</v>
      </c>
      <c r="F5" s="69">
        <v>31</v>
      </c>
      <c r="G5" s="69">
        <v>20</v>
      </c>
      <c r="H5" s="120">
        <v>6</v>
      </c>
      <c r="I5" s="69">
        <v>1</v>
      </c>
      <c r="J5" s="69"/>
      <c r="K5" s="120">
        <v>13</v>
      </c>
      <c r="L5" s="69">
        <v>10</v>
      </c>
      <c r="M5" s="70">
        <f t="shared" ref="M5:M22" si="0">(G5/F5)</f>
        <v>0.64516129032258063</v>
      </c>
      <c r="N5" s="69">
        <f t="shared" ref="N5:N22" si="1">(G5+K5+L5)</f>
        <v>43</v>
      </c>
      <c r="O5" s="71">
        <f t="shared" ref="O5:O22" si="2">(N5/F5)</f>
        <v>1.3870967741935485</v>
      </c>
      <c r="P5" s="72">
        <f t="shared" ref="P5:P22" si="3">((G5-H5-I5-J5)+(2*H5)+(3*I5)+(4*J5))/F5</f>
        <v>0.90322580645161288</v>
      </c>
    </row>
    <row r="6" spans="1:16" s="4" customFormat="1" ht="15">
      <c r="A6" s="28" t="s">
        <v>47</v>
      </c>
      <c r="B6" s="69">
        <v>10</v>
      </c>
      <c r="C6" s="69">
        <v>32</v>
      </c>
      <c r="D6" s="69"/>
      <c r="E6" s="69"/>
      <c r="F6" s="69">
        <v>32</v>
      </c>
      <c r="G6" s="69">
        <v>18</v>
      </c>
      <c r="H6" s="69">
        <v>3</v>
      </c>
      <c r="I6" s="69">
        <v>1</v>
      </c>
      <c r="J6" s="69"/>
      <c r="K6" s="69">
        <v>7</v>
      </c>
      <c r="L6" s="69">
        <v>9</v>
      </c>
      <c r="M6" s="70">
        <f t="shared" si="0"/>
        <v>0.5625</v>
      </c>
      <c r="N6" s="69">
        <f t="shared" si="1"/>
        <v>34</v>
      </c>
      <c r="O6" s="71">
        <f t="shared" si="2"/>
        <v>1.0625</v>
      </c>
      <c r="P6" s="72">
        <f t="shared" si="3"/>
        <v>0.71875</v>
      </c>
    </row>
    <row r="7" spans="1:16" s="4" customFormat="1" ht="15">
      <c r="A7" s="5" t="s">
        <v>125</v>
      </c>
      <c r="B7" s="69">
        <v>8</v>
      </c>
      <c r="C7" s="69">
        <v>28</v>
      </c>
      <c r="D7" s="69"/>
      <c r="E7" s="69">
        <v>2</v>
      </c>
      <c r="F7" s="69">
        <v>26</v>
      </c>
      <c r="G7" s="69">
        <v>14</v>
      </c>
      <c r="H7" s="120">
        <v>8</v>
      </c>
      <c r="I7" s="69"/>
      <c r="J7" s="69"/>
      <c r="K7" s="69">
        <v>7</v>
      </c>
      <c r="L7" s="69">
        <v>12</v>
      </c>
      <c r="M7" s="70">
        <f t="shared" si="0"/>
        <v>0.53846153846153844</v>
      </c>
      <c r="N7" s="69">
        <f t="shared" si="1"/>
        <v>33</v>
      </c>
      <c r="O7" s="71">
        <f t="shared" si="2"/>
        <v>1.2692307692307692</v>
      </c>
      <c r="P7" s="72">
        <f t="shared" si="3"/>
        <v>0.84615384615384615</v>
      </c>
    </row>
    <row r="8" spans="1:16" s="4" customFormat="1" ht="15">
      <c r="A8" s="5" t="s">
        <v>95</v>
      </c>
      <c r="B8" s="69">
        <v>9</v>
      </c>
      <c r="C8" s="69">
        <v>32</v>
      </c>
      <c r="D8" s="69"/>
      <c r="E8" s="69">
        <v>1</v>
      </c>
      <c r="F8" s="69">
        <v>31</v>
      </c>
      <c r="G8" s="69">
        <v>18</v>
      </c>
      <c r="H8" s="69">
        <v>1</v>
      </c>
      <c r="I8" s="69"/>
      <c r="J8" s="69"/>
      <c r="K8" s="69">
        <v>12</v>
      </c>
      <c r="L8" s="69">
        <v>3</v>
      </c>
      <c r="M8" s="70">
        <f t="shared" si="0"/>
        <v>0.58064516129032262</v>
      </c>
      <c r="N8" s="69">
        <f t="shared" si="1"/>
        <v>33</v>
      </c>
      <c r="O8" s="71">
        <f t="shared" si="2"/>
        <v>1.064516129032258</v>
      </c>
      <c r="P8" s="72">
        <f t="shared" si="3"/>
        <v>0.61290322580645162</v>
      </c>
    </row>
    <row r="9" spans="1:16" s="4" customFormat="1" ht="15">
      <c r="A9" s="5" t="s">
        <v>64</v>
      </c>
      <c r="B9" s="69">
        <v>7</v>
      </c>
      <c r="C9" s="69">
        <v>24</v>
      </c>
      <c r="D9" s="69">
        <v>1</v>
      </c>
      <c r="E9" s="69"/>
      <c r="F9" s="69">
        <v>23</v>
      </c>
      <c r="G9" s="69">
        <v>12</v>
      </c>
      <c r="H9" s="69">
        <v>2</v>
      </c>
      <c r="I9" s="69">
        <v>1</v>
      </c>
      <c r="J9" s="69">
        <v>1</v>
      </c>
      <c r="K9" s="69">
        <v>9</v>
      </c>
      <c r="L9" s="69">
        <v>7</v>
      </c>
      <c r="M9" s="70">
        <f t="shared" si="0"/>
        <v>0.52173913043478259</v>
      </c>
      <c r="N9" s="69">
        <f t="shared" si="1"/>
        <v>28</v>
      </c>
      <c r="O9" s="71">
        <f t="shared" si="2"/>
        <v>1.2173913043478262</v>
      </c>
      <c r="P9" s="72">
        <f t="shared" si="3"/>
        <v>0.82608695652173914</v>
      </c>
    </row>
    <row r="10" spans="1:16" s="4" customFormat="1" ht="15">
      <c r="A10" s="5" t="s">
        <v>61</v>
      </c>
      <c r="B10" s="69">
        <v>10</v>
      </c>
      <c r="C10" s="69">
        <v>30</v>
      </c>
      <c r="D10" s="69">
        <v>4</v>
      </c>
      <c r="E10" s="69">
        <v>1</v>
      </c>
      <c r="F10" s="69">
        <v>25</v>
      </c>
      <c r="G10" s="69">
        <v>15</v>
      </c>
      <c r="H10" s="69">
        <v>3</v>
      </c>
      <c r="I10" s="69"/>
      <c r="J10" s="69"/>
      <c r="K10" s="69">
        <v>7</v>
      </c>
      <c r="L10" s="69">
        <v>5</v>
      </c>
      <c r="M10" s="70">
        <f t="shared" si="0"/>
        <v>0.6</v>
      </c>
      <c r="N10" s="69">
        <f t="shared" si="1"/>
        <v>27</v>
      </c>
      <c r="O10" s="71">
        <f t="shared" si="2"/>
        <v>1.08</v>
      </c>
      <c r="P10" s="72">
        <f t="shared" si="3"/>
        <v>0.72</v>
      </c>
    </row>
    <row r="11" spans="1:16" s="4" customFormat="1" ht="15">
      <c r="A11" s="26" t="s">
        <v>72</v>
      </c>
      <c r="B11" s="69">
        <v>7</v>
      </c>
      <c r="C11" s="69">
        <v>25</v>
      </c>
      <c r="D11" s="69">
        <v>1</v>
      </c>
      <c r="E11" s="69"/>
      <c r="F11" s="69">
        <v>24</v>
      </c>
      <c r="G11" s="69">
        <v>13</v>
      </c>
      <c r="H11" s="125">
        <v>4</v>
      </c>
      <c r="I11" s="69"/>
      <c r="J11" s="69"/>
      <c r="K11" s="125">
        <v>5</v>
      </c>
      <c r="L11" s="125">
        <v>8</v>
      </c>
      <c r="M11" s="124">
        <f t="shared" si="0"/>
        <v>0.54166666666666663</v>
      </c>
      <c r="N11" s="125">
        <f t="shared" si="1"/>
        <v>26</v>
      </c>
      <c r="O11" s="126">
        <f t="shared" si="2"/>
        <v>1.0833333333333333</v>
      </c>
      <c r="P11" s="128">
        <f t="shared" si="3"/>
        <v>0.70833333333333337</v>
      </c>
    </row>
    <row r="12" spans="1:16" s="4" customFormat="1" ht="15">
      <c r="A12" s="5" t="s">
        <v>96</v>
      </c>
      <c r="B12" s="69">
        <v>8</v>
      </c>
      <c r="C12" s="69">
        <v>27</v>
      </c>
      <c r="D12" s="69"/>
      <c r="E12" s="69"/>
      <c r="F12" s="69">
        <v>27</v>
      </c>
      <c r="G12" s="69">
        <v>14</v>
      </c>
      <c r="H12" s="69"/>
      <c r="I12" s="69"/>
      <c r="J12" s="69"/>
      <c r="K12" s="69">
        <v>3</v>
      </c>
      <c r="L12" s="69">
        <v>6</v>
      </c>
      <c r="M12" s="70">
        <f t="shared" si="0"/>
        <v>0.51851851851851849</v>
      </c>
      <c r="N12" s="69">
        <f t="shared" si="1"/>
        <v>23</v>
      </c>
      <c r="O12" s="71">
        <f t="shared" si="2"/>
        <v>0.85185185185185186</v>
      </c>
      <c r="P12" s="72">
        <f t="shared" si="3"/>
        <v>0.51851851851851849</v>
      </c>
    </row>
    <row r="13" spans="1:16" s="4" customFormat="1" ht="15">
      <c r="A13" s="5" t="s">
        <v>92</v>
      </c>
      <c r="B13" s="69">
        <v>10</v>
      </c>
      <c r="C13" s="69">
        <v>33</v>
      </c>
      <c r="D13" s="69"/>
      <c r="E13" s="69"/>
      <c r="F13" s="69">
        <v>33</v>
      </c>
      <c r="G13" s="69">
        <v>13</v>
      </c>
      <c r="H13" s="69">
        <v>3</v>
      </c>
      <c r="I13" s="69"/>
      <c r="J13" s="69"/>
      <c r="K13" s="69">
        <v>4</v>
      </c>
      <c r="L13" s="69">
        <v>6</v>
      </c>
      <c r="M13" s="70">
        <f t="shared" si="0"/>
        <v>0.39393939393939392</v>
      </c>
      <c r="N13" s="69">
        <f t="shared" si="1"/>
        <v>23</v>
      </c>
      <c r="O13" s="71">
        <f t="shared" si="2"/>
        <v>0.69696969696969702</v>
      </c>
      <c r="P13" s="72">
        <f t="shared" si="3"/>
        <v>0.48484848484848486</v>
      </c>
    </row>
    <row r="14" spans="1:16" s="4" customFormat="1" ht="15">
      <c r="A14" s="26" t="s">
        <v>117</v>
      </c>
      <c r="B14" s="69">
        <v>10</v>
      </c>
      <c r="C14" s="69">
        <v>32</v>
      </c>
      <c r="D14" s="69">
        <v>1</v>
      </c>
      <c r="E14" s="69"/>
      <c r="F14" s="69">
        <v>31</v>
      </c>
      <c r="G14" s="69">
        <v>11</v>
      </c>
      <c r="H14" s="69"/>
      <c r="I14" s="125">
        <v>1</v>
      </c>
      <c r="J14" s="69"/>
      <c r="K14" s="125">
        <v>5</v>
      </c>
      <c r="L14" s="125">
        <v>6</v>
      </c>
      <c r="M14" s="70">
        <f t="shared" si="0"/>
        <v>0.35483870967741937</v>
      </c>
      <c r="N14" s="69">
        <f t="shared" si="1"/>
        <v>22</v>
      </c>
      <c r="O14" s="71">
        <f t="shared" si="2"/>
        <v>0.70967741935483875</v>
      </c>
      <c r="P14" s="72">
        <f t="shared" si="3"/>
        <v>0.41935483870967744</v>
      </c>
    </row>
    <row r="15" spans="1:16" s="4" customFormat="1" ht="15">
      <c r="A15" s="5" t="s">
        <v>129</v>
      </c>
      <c r="B15" s="69">
        <v>6</v>
      </c>
      <c r="C15" s="69">
        <v>15</v>
      </c>
      <c r="D15" s="69"/>
      <c r="E15" s="69">
        <v>1</v>
      </c>
      <c r="F15" s="69">
        <v>14</v>
      </c>
      <c r="G15" s="69">
        <v>6</v>
      </c>
      <c r="H15" s="69"/>
      <c r="I15" s="69"/>
      <c r="J15" s="69"/>
      <c r="K15" s="69">
        <v>2</v>
      </c>
      <c r="L15" s="69">
        <v>3</v>
      </c>
      <c r="M15" s="70">
        <f t="shared" si="0"/>
        <v>0.42857142857142855</v>
      </c>
      <c r="N15" s="69">
        <f t="shared" si="1"/>
        <v>11</v>
      </c>
      <c r="O15" s="71">
        <f t="shared" si="2"/>
        <v>0.7857142857142857</v>
      </c>
      <c r="P15" s="72">
        <f t="shared" si="3"/>
        <v>0.42857142857142855</v>
      </c>
    </row>
    <row r="16" spans="1:16" s="4" customFormat="1" ht="15">
      <c r="A16" s="5" t="s">
        <v>193</v>
      </c>
      <c r="B16" s="69">
        <v>3</v>
      </c>
      <c r="C16" s="69">
        <v>10</v>
      </c>
      <c r="D16" s="69"/>
      <c r="E16" s="69"/>
      <c r="F16" s="69">
        <v>10</v>
      </c>
      <c r="G16" s="69">
        <v>3</v>
      </c>
      <c r="H16" s="69">
        <v>2</v>
      </c>
      <c r="I16" s="69"/>
      <c r="J16" s="69"/>
      <c r="K16" s="69">
        <v>2</v>
      </c>
      <c r="L16" s="69">
        <v>4</v>
      </c>
      <c r="M16" s="70">
        <f t="shared" si="0"/>
        <v>0.3</v>
      </c>
      <c r="N16" s="69">
        <f t="shared" si="1"/>
        <v>9</v>
      </c>
      <c r="O16" s="71">
        <f t="shared" si="2"/>
        <v>0.9</v>
      </c>
      <c r="P16" s="72">
        <f t="shared" si="3"/>
        <v>0.5</v>
      </c>
    </row>
    <row r="17" spans="1:17" s="4" customFormat="1" ht="15">
      <c r="A17" s="26" t="s">
        <v>191</v>
      </c>
      <c r="B17" s="69">
        <v>1</v>
      </c>
      <c r="C17" s="69">
        <v>3</v>
      </c>
      <c r="D17" s="69"/>
      <c r="E17" s="69"/>
      <c r="F17" s="69">
        <v>3</v>
      </c>
      <c r="G17" s="69">
        <v>2</v>
      </c>
      <c r="H17" s="69"/>
      <c r="I17" s="69"/>
      <c r="J17" s="69"/>
      <c r="K17" s="69">
        <v>1</v>
      </c>
      <c r="L17" s="69">
        <v>1</v>
      </c>
      <c r="M17" s="70">
        <f t="shared" si="0"/>
        <v>0.66666666666666663</v>
      </c>
      <c r="N17" s="69">
        <f t="shared" si="1"/>
        <v>4</v>
      </c>
      <c r="O17" s="71">
        <f t="shared" si="2"/>
        <v>1.3333333333333333</v>
      </c>
      <c r="P17" s="72">
        <f t="shared" si="3"/>
        <v>0.66666666666666663</v>
      </c>
    </row>
    <row r="18" spans="1:17" s="4" customFormat="1" ht="15">
      <c r="A18" s="26" t="s">
        <v>128</v>
      </c>
      <c r="B18" s="69">
        <v>1</v>
      </c>
      <c r="C18" s="69">
        <v>3</v>
      </c>
      <c r="D18" s="69">
        <v>1</v>
      </c>
      <c r="E18" s="69"/>
      <c r="F18" s="69">
        <v>2</v>
      </c>
      <c r="G18" s="69">
        <v>1</v>
      </c>
      <c r="H18" s="69"/>
      <c r="I18" s="69"/>
      <c r="J18" s="69"/>
      <c r="K18" s="69">
        <v>1</v>
      </c>
      <c r="L18" s="69">
        <v>1</v>
      </c>
      <c r="M18" s="70">
        <f t="shared" si="0"/>
        <v>0.5</v>
      </c>
      <c r="N18" s="69">
        <f t="shared" si="1"/>
        <v>3</v>
      </c>
      <c r="O18" s="71">
        <f t="shared" si="2"/>
        <v>1.5</v>
      </c>
      <c r="P18" s="72">
        <f t="shared" si="3"/>
        <v>0.5</v>
      </c>
    </row>
    <row r="19" spans="1:17" s="4" customFormat="1" ht="15">
      <c r="A19" s="5" t="s">
        <v>159</v>
      </c>
      <c r="B19" s="69">
        <v>1</v>
      </c>
      <c r="C19" s="69">
        <v>3</v>
      </c>
      <c r="D19" s="69"/>
      <c r="E19" s="69"/>
      <c r="F19" s="69">
        <v>3</v>
      </c>
      <c r="G19" s="69">
        <v>2</v>
      </c>
      <c r="H19" s="69"/>
      <c r="I19" s="69"/>
      <c r="J19" s="69"/>
      <c r="K19" s="69">
        <v>1</v>
      </c>
      <c r="L19" s="69"/>
      <c r="M19" s="70">
        <f t="shared" si="0"/>
        <v>0.66666666666666663</v>
      </c>
      <c r="N19" s="69">
        <f t="shared" si="1"/>
        <v>3</v>
      </c>
      <c r="O19" s="71">
        <f t="shared" si="2"/>
        <v>1</v>
      </c>
      <c r="P19" s="72">
        <f t="shared" si="3"/>
        <v>0.66666666666666663</v>
      </c>
    </row>
    <row r="20" spans="1:17" s="4" customFormat="1" ht="15">
      <c r="A20" s="26" t="s">
        <v>192</v>
      </c>
      <c r="B20" s="69">
        <v>1</v>
      </c>
      <c r="C20" s="69">
        <v>3</v>
      </c>
      <c r="D20" s="69"/>
      <c r="E20" s="69"/>
      <c r="F20" s="69">
        <v>3</v>
      </c>
      <c r="G20" s="69">
        <v>2</v>
      </c>
      <c r="H20" s="69"/>
      <c r="I20" s="69"/>
      <c r="J20" s="69"/>
      <c r="K20" s="69">
        <v>1</v>
      </c>
      <c r="L20" s="69"/>
      <c r="M20" s="70">
        <f t="shared" si="0"/>
        <v>0.66666666666666663</v>
      </c>
      <c r="N20" s="69">
        <f t="shared" si="1"/>
        <v>3</v>
      </c>
      <c r="O20" s="71">
        <f t="shared" si="2"/>
        <v>1</v>
      </c>
      <c r="P20" s="72">
        <f t="shared" si="3"/>
        <v>0.66666666666666663</v>
      </c>
    </row>
    <row r="21" spans="1:17" s="4" customFormat="1" ht="15">
      <c r="A21" s="5" t="s">
        <v>161</v>
      </c>
      <c r="B21" s="69">
        <v>2</v>
      </c>
      <c r="C21" s="69">
        <v>5</v>
      </c>
      <c r="D21" s="69"/>
      <c r="E21" s="69"/>
      <c r="F21" s="69">
        <v>5</v>
      </c>
      <c r="G21" s="69">
        <v>1</v>
      </c>
      <c r="H21" s="69"/>
      <c r="I21" s="69"/>
      <c r="J21" s="69"/>
      <c r="K21" s="69">
        <v>1</v>
      </c>
      <c r="L21" s="69"/>
      <c r="M21" s="70">
        <f t="shared" si="0"/>
        <v>0.2</v>
      </c>
      <c r="N21" s="69">
        <f t="shared" si="1"/>
        <v>2</v>
      </c>
      <c r="O21" s="71">
        <f t="shared" si="2"/>
        <v>0.4</v>
      </c>
      <c r="P21" s="72">
        <f t="shared" si="3"/>
        <v>0.2</v>
      </c>
    </row>
    <row r="22" spans="1:17" s="4" customFormat="1" ht="15">
      <c r="A22" s="26" t="s">
        <v>140</v>
      </c>
      <c r="B22" s="69">
        <v>8</v>
      </c>
      <c r="C22" s="69">
        <v>21</v>
      </c>
      <c r="D22" s="69">
        <v>1</v>
      </c>
      <c r="E22" s="69"/>
      <c r="F22" s="69">
        <v>20</v>
      </c>
      <c r="G22" s="69">
        <v>2</v>
      </c>
      <c r="H22" s="69"/>
      <c r="I22" s="69"/>
      <c r="J22" s="69"/>
      <c r="K22" s="69"/>
      <c r="L22" s="69"/>
      <c r="M22" s="70">
        <f t="shared" si="0"/>
        <v>0.1</v>
      </c>
      <c r="N22" s="69">
        <f t="shared" si="1"/>
        <v>2</v>
      </c>
      <c r="O22" s="71">
        <f t="shared" si="2"/>
        <v>0.1</v>
      </c>
      <c r="P22" s="72">
        <f t="shared" si="3"/>
        <v>0.1</v>
      </c>
    </row>
    <row r="23" spans="1:17" s="4" customFormat="1" ht="15">
      <c r="A23" s="95" t="s">
        <v>108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 t="e">
        <f t="shared" ref="M23" si="4">(G23/F23)</f>
        <v>#DIV/0!</v>
      </c>
      <c r="N23" s="69">
        <f t="shared" ref="N23" si="5">(G23+K23+L23)</f>
        <v>0</v>
      </c>
      <c r="O23" s="71" t="e">
        <f t="shared" ref="O23" si="6">(N23/F23)</f>
        <v>#DIV/0!</v>
      </c>
      <c r="P23" s="72" t="e">
        <f t="shared" ref="P23" si="7">((G23-H23-I23-J23)+(2*H23)+(3*I23)+(4*J23))/F23</f>
        <v>#DIV/0!</v>
      </c>
    </row>
    <row r="24" spans="1:17" s="4" customFormat="1" ht="5.0999999999999996" customHeight="1">
      <c r="A24" s="7"/>
      <c r="B24" s="7"/>
      <c r="C24" s="34"/>
      <c r="D24" s="34"/>
      <c r="E24" s="3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s="4" customFormat="1" ht="15">
      <c r="A25" s="5" t="s">
        <v>9</v>
      </c>
      <c r="B25" s="5"/>
      <c r="C25" s="45">
        <f t="shared" ref="C25:L25" si="8">SUM(C5:C24)</f>
        <v>360</v>
      </c>
      <c r="D25" s="6">
        <f t="shared" si="8"/>
        <v>10</v>
      </c>
      <c r="E25" s="6">
        <f t="shared" si="8"/>
        <v>7</v>
      </c>
      <c r="F25" s="45">
        <f t="shared" si="8"/>
        <v>343</v>
      </c>
      <c r="G25" s="45">
        <f t="shared" si="8"/>
        <v>167</v>
      </c>
      <c r="H25" s="6">
        <f t="shared" si="8"/>
        <v>32</v>
      </c>
      <c r="I25" s="6">
        <f t="shared" si="8"/>
        <v>4</v>
      </c>
      <c r="J25" s="6">
        <f t="shared" si="8"/>
        <v>1</v>
      </c>
      <c r="K25" s="45">
        <f t="shared" si="8"/>
        <v>81</v>
      </c>
      <c r="L25" s="45">
        <f t="shared" si="8"/>
        <v>81</v>
      </c>
      <c r="M25" s="1">
        <f>(G25/F25)</f>
        <v>0.48688046647230321</v>
      </c>
      <c r="N25" s="29">
        <f>G25+K25+L25</f>
        <v>329</v>
      </c>
      <c r="O25" s="41">
        <f>N25/F25</f>
        <v>0.95918367346938771</v>
      </c>
      <c r="P25" s="46">
        <f>((G25-H25-I25-J25)+(2*H25)+(3*I25)+(4*J25))/F25</f>
        <v>0.61224489795918369</v>
      </c>
    </row>
    <row r="26" spans="1:17" ht="30" customHeight="1">
      <c r="A26" s="103" t="s">
        <v>48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5"/>
    </row>
    <row r="27" spans="1:17" s="4" customFormat="1" ht="15.75">
      <c r="A27" s="2" t="s">
        <v>28</v>
      </c>
      <c r="B27" s="3" t="s">
        <v>31</v>
      </c>
      <c r="C27" s="3" t="s">
        <v>42</v>
      </c>
      <c r="D27" s="3" t="s">
        <v>29</v>
      </c>
      <c r="E27" s="3" t="s">
        <v>37</v>
      </c>
      <c r="F27" s="3" t="s">
        <v>1</v>
      </c>
      <c r="G27" s="3" t="s">
        <v>2</v>
      </c>
      <c r="H27" s="3" t="s">
        <v>3</v>
      </c>
      <c r="I27" s="3" t="s">
        <v>4</v>
      </c>
      <c r="J27" s="3" t="s">
        <v>5</v>
      </c>
      <c r="K27" s="3" t="s">
        <v>6</v>
      </c>
      <c r="L27" s="3" t="s">
        <v>7</v>
      </c>
      <c r="M27" s="3" t="s">
        <v>8</v>
      </c>
      <c r="N27" s="3" t="s">
        <v>10</v>
      </c>
      <c r="O27" s="47" t="s">
        <v>25</v>
      </c>
      <c r="P27" s="3" t="s">
        <v>43</v>
      </c>
    </row>
    <row r="28" spans="1:17" s="4" customFormat="1" ht="5.0999999999999996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s="4" customFormat="1" ht="15">
      <c r="A29" s="5" t="s">
        <v>122</v>
      </c>
      <c r="B29" s="69">
        <v>10</v>
      </c>
      <c r="C29" s="69">
        <v>39</v>
      </c>
      <c r="D29" s="69"/>
      <c r="E29" s="69"/>
      <c r="F29" s="69">
        <v>39</v>
      </c>
      <c r="G29" s="69">
        <v>24</v>
      </c>
      <c r="H29" s="120">
        <v>8</v>
      </c>
      <c r="I29" s="120">
        <v>3</v>
      </c>
      <c r="J29" s="120">
        <v>5</v>
      </c>
      <c r="K29" s="120">
        <v>19</v>
      </c>
      <c r="L29" s="120">
        <v>19</v>
      </c>
      <c r="M29" s="70">
        <f t="shared" ref="M29:M45" si="9">(G29/F29)</f>
        <v>0.61538461538461542</v>
      </c>
      <c r="N29" s="120">
        <f t="shared" ref="N29:N45" si="10">(G29+K29+L29)</f>
        <v>62</v>
      </c>
      <c r="O29" s="121">
        <f t="shared" ref="O29:O45" si="11">(N29/F29)</f>
        <v>1.5897435897435896</v>
      </c>
      <c r="P29" s="123">
        <f t="shared" ref="P29:P45" si="12">((G29-H29-I29-J29)+(2*H29)+(3*I29)+(4*J29))/F29</f>
        <v>1.358974358974359</v>
      </c>
      <c r="Q29" s="88"/>
    </row>
    <row r="30" spans="1:17" s="4" customFormat="1" ht="15">
      <c r="A30" s="5" t="s">
        <v>141</v>
      </c>
      <c r="B30" s="69">
        <v>8</v>
      </c>
      <c r="C30" s="69">
        <v>30</v>
      </c>
      <c r="D30" s="69"/>
      <c r="E30" s="69">
        <v>1</v>
      </c>
      <c r="F30" s="69">
        <v>29</v>
      </c>
      <c r="G30" s="69">
        <v>22</v>
      </c>
      <c r="H30" s="120">
        <v>7</v>
      </c>
      <c r="I30" s="120">
        <v>2</v>
      </c>
      <c r="J30" s="120">
        <v>2</v>
      </c>
      <c r="K30" s="120">
        <v>13</v>
      </c>
      <c r="L30" s="120">
        <v>15</v>
      </c>
      <c r="M30" s="119">
        <f t="shared" si="9"/>
        <v>0.75862068965517238</v>
      </c>
      <c r="N30" s="120">
        <f t="shared" si="10"/>
        <v>50</v>
      </c>
      <c r="O30" s="121">
        <f t="shared" si="11"/>
        <v>1.7241379310344827</v>
      </c>
      <c r="P30" s="123">
        <f t="shared" si="12"/>
        <v>1.3448275862068966</v>
      </c>
      <c r="Q30" s="88"/>
    </row>
    <row r="31" spans="1:17" s="4" customFormat="1" ht="15">
      <c r="A31" s="5" t="s">
        <v>130</v>
      </c>
      <c r="B31" s="69">
        <v>9</v>
      </c>
      <c r="C31" s="69">
        <v>36</v>
      </c>
      <c r="D31" s="69">
        <v>1</v>
      </c>
      <c r="E31" s="69"/>
      <c r="F31" s="69">
        <v>35</v>
      </c>
      <c r="G31" s="69">
        <v>27</v>
      </c>
      <c r="H31" s="120">
        <v>6</v>
      </c>
      <c r="I31" s="120">
        <v>2</v>
      </c>
      <c r="J31" s="69"/>
      <c r="K31" s="120">
        <v>13</v>
      </c>
      <c r="L31" s="69">
        <v>9</v>
      </c>
      <c r="M31" s="119">
        <f t="shared" si="9"/>
        <v>0.77142857142857146</v>
      </c>
      <c r="N31" s="120">
        <f t="shared" si="10"/>
        <v>49</v>
      </c>
      <c r="O31" s="71">
        <f t="shared" si="11"/>
        <v>1.4</v>
      </c>
      <c r="P31" s="123">
        <f t="shared" si="12"/>
        <v>1.0571428571428572</v>
      </c>
      <c r="Q31" s="88"/>
    </row>
    <row r="32" spans="1:17" s="4" customFormat="1" ht="15">
      <c r="A32" s="5" t="s">
        <v>49</v>
      </c>
      <c r="B32" s="69">
        <v>7</v>
      </c>
      <c r="C32" s="69">
        <v>28</v>
      </c>
      <c r="D32" s="69"/>
      <c r="E32" s="69"/>
      <c r="F32" s="69">
        <v>28</v>
      </c>
      <c r="G32" s="69">
        <v>18</v>
      </c>
      <c r="H32" s="69">
        <v>4</v>
      </c>
      <c r="I32" s="69"/>
      <c r="J32" s="120">
        <v>3</v>
      </c>
      <c r="K32" s="69">
        <v>12</v>
      </c>
      <c r="L32" s="120">
        <v>16</v>
      </c>
      <c r="M32" s="70">
        <f t="shared" si="9"/>
        <v>0.6428571428571429</v>
      </c>
      <c r="N32" s="120">
        <f t="shared" si="10"/>
        <v>46</v>
      </c>
      <c r="O32" s="121">
        <f t="shared" si="11"/>
        <v>1.6428571428571428</v>
      </c>
      <c r="P32" s="123">
        <f t="shared" si="12"/>
        <v>1.1071428571428572</v>
      </c>
      <c r="Q32" s="88"/>
    </row>
    <row r="33" spans="1:17" s="4" customFormat="1" ht="15">
      <c r="A33" s="5" t="s">
        <v>62</v>
      </c>
      <c r="B33" s="69">
        <v>8</v>
      </c>
      <c r="C33" s="69">
        <v>31</v>
      </c>
      <c r="D33" s="69"/>
      <c r="E33" s="69"/>
      <c r="F33" s="69">
        <v>31</v>
      </c>
      <c r="G33" s="69">
        <v>18</v>
      </c>
      <c r="H33" s="69">
        <v>4</v>
      </c>
      <c r="I33" s="120">
        <v>2</v>
      </c>
      <c r="J33" s="69"/>
      <c r="K33" s="120">
        <v>16</v>
      </c>
      <c r="L33" s="69">
        <v>10</v>
      </c>
      <c r="M33" s="70">
        <f t="shared" si="9"/>
        <v>0.58064516129032262</v>
      </c>
      <c r="N33" s="69">
        <f t="shared" si="10"/>
        <v>44</v>
      </c>
      <c r="O33" s="71">
        <f t="shared" si="11"/>
        <v>1.4193548387096775</v>
      </c>
      <c r="P33" s="72">
        <f t="shared" si="12"/>
        <v>0.83870967741935487</v>
      </c>
      <c r="Q33" s="88"/>
    </row>
    <row r="34" spans="1:17" s="4" customFormat="1" ht="15">
      <c r="A34" s="76" t="s">
        <v>126</v>
      </c>
      <c r="B34" s="69">
        <v>8</v>
      </c>
      <c r="C34" s="69">
        <v>29</v>
      </c>
      <c r="D34" s="69"/>
      <c r="E34" s="69"/>
      <c r="F34" s="69">
        <v>29</v>
      </c>
      <c r="G34" s="69">
        <v>16</v>
      </c>
      <c r="H34" s="125">
        <v>1</v>
      </c>
      <c r="I34" s="125">
        <v>2</v>
      </c>
      <c r="J34" s="69"/>
      <c r="K34" s="125">
        <v>11</v>
      </c>
      <c r="L34" s="125">
        <v>10</v>
      </c>
      <c r="M34" s="124">
        <f t="shared" si="9"/>
        <v>0.55172413793103448</v>
      </c>
      <c r="N34" s="125">
        <f t="shared" si="10"/>
        <v>37</v>
      </c>
      <c r="O34" s="126">
        <f t="shared" si="11"/>
        <v>1.2758620689655173</v>
      </c>
      <c r="P34" s="128">
        <f t="shared" si="12"/>
        <v>0.72413793103448276</v>
      </c>
      <c r="Q34" s="88"/>
    </row>
    <row r="35" spans="1:17" s="4" customFormat="1" ht="15">
      <c r="A35" s="5" t="s">
        <v>58</v>
      </c>
      <c r="B35" s="69">
        <v>9</v>
      </c>
      <c r="C35" s="69">
        <v>31</v>
      </c>
      <c r="D35" s="69"/>
      <c r="E35" s="69"/>
      <c r="F35" s="69">
        <v>31</v>
      </c>
      <c r="G35" s="69">
        <v>17</v>
      </c>
      <c r="H35" s="69">
        <v>4</v>
      </c>
      <c r="I35" s="69"/>
      <c r="J35" s="69"/>
      <c r="K35" s="69">
        <v>9</v>
      </c>
      <c r="L35" s="69">
        <v>11</v>
      </c>
      <c r="M35" s="70">
        <f t="shared" si="9"/>
        <v>0.54838709677419351</v>
      </c>
      <c r="N35" s="69">
        <f t="shared" si="10"/>
        <v>37</v>
      </c>
      <c r="O35" s="71">
        <f t="shared" si="11"/>
        <v>1.1935483870967742</v>
      </c>
      <c r="P35" s="72">
        <f t="shared" si="12"/>
        <v>0.67741935483870963</v>
      </c>
      <c r="Q35" s="88"/>
    </row>
    <row r="36" spans="1:17" s="4" customFormat="1" ht="15">
      <c r="A36" s="5" t="s">
        <v>143</v>
      </c>
      <c r="B36" s="69">
        <v>7</v>
      </c>
      <c r="C36" s="69">
        <v>26</v>
      </c>
      <c r="D36" s="69"/>
      <c r="E36" s="69">
        <v>1</v>
      </c>
      <c r="F36" s="69">
        <v>25</v>
      </c>
      <c r="G36" s="69">
        <v>14</v>
      </c>
      <c r="H36" s="69">
        <v>4</v>
      </c>
      <c r="I36" s="69"/>
      <c r="J36" s="69"/>
      <c r="K36" s="69">
        <v>8</v>
      </c>
      <c r="L36" s="69">
        <v>13</v>
      </c>
      <c r="M36" s="70">
        <f t="shared" si="9"/>
        <v>0.56000000000000005</v>
      </c>
      <c r="N36" s="69">
        <f t="shared" si="10"/>
        <v>35</v>
      </c>
      <c r="O36" s="71">
        <f t="shared" si="11"/>
        <v>1.4</v>
      </c>
      <c r="P36" s="72">
        <f t="shared" si="12"/>
        <v>0.72</v>
      </c>
      <c r="Q36" s="88"/>
    </row>
    <row r="37" spans="1:17" s="4" customFormat="1" ht="15">
      <c r="A37" s="76" t="s">
        <v>89</v>
      </c>
      <c r="B37" s="69">
        <v>8</v>
      </c>
      <c r="C37" s="69">
        <v>31</v>
      </c>
      <c r="D37" s="69"/>
      <c r="E37" s="69">
        <v>2</v>
      </c>
      <c r="F37" s="69">
        <v>29</v>
      </c>
      <c r="G37" s="69">
        <v>18</v>
      </c>
      <c r="H37" s="125">
        <v>2</v>
      </c>
      <c r="I37" s="125">
        <v>2</v>
      </c>
      <c r="J37" s="69"/>
      <c r="K37" s="125">
        <v>7</v>
      </c>
      <c r="L37" s="125">
        <v>7</v>
      </c>
      <c r="M37" s="124">
        <f t="shared" si="9"/>
        <v>0.62068965517241381</v>
      </c>
      <c r="N37" s="125">
        <f t="shared" si="10"/>
        <v>32</v>
      </c>
      <c r="O37" s="126">
        <f t="shared" si="11"/>
        <v>1.103448275862069</v>
      </c>
      <c r="P37" s="128">
        <f t="shared" si="12"/>
        <v>0.82758620689655171</v>
      </c>
      <c r="Q37" s="88"/>
    </row>
    <row r="38" spans="1:17" s="4" customFormat="1" ht="15">
      <c r="A38" s="5" t="s">
        <v>63</v>
      </c>
      <c r="B38" s="69">
        <v>5</v>
      </c>
      <c r="C38" s="69">
        <v>18</v>
      </c>
      <c r="D38" s="69"/>
      <c r="E38" s="69">
        <v>1</v>
      </c>
      <c r="F38" s="69">
        <v>17</v>
      </c>
      <c r="G38" s="69">
        <v>12</v>
      </c>
      <c r="H38" s="69">
        <v>4</v>
      </c>
      <c r="I38" s="69"/>
      <c r="J38" s="120">
        <v>2</v>
      </c>
      <c r="K38" s="69">
        <v>7</v>
      </c>
      <c r="L38" s="69">
        <v>8</v>
      </c>
      <c r="M38" s="70">
        <f t="shared" si="9"/>
        <v>0.70588235294117652</v>
      </c>
      <c r="N38" s="69">
        <f t="shared" si="10"/>
        <v>27</v>
      </c>
      <c r="O38" s="71">
        <f t="shared" si="11"/>
        <v>1.588235294117647</v>
      </c>
      <c r="P38" s="72">
        <f t="shared" si="12"/>
        <v>1.2941176470588236</v>
      </c>
      <c r="Q38" s="88"/>
    </row>
    <row r="39" spans="1:17" s="4" customFormat="1" ht="15">
      <c r="A39" s="26" t="s">
        <v>98</v>
      </c>
      <c r="B39" s="69">
        <v>9</v>
      </c>
      <c r="C39" s="69">
        <v>30</v>
      </c>
      <c r="D39" s="69"/>
      <c r="E39" s="69"/>
      <c r="F39" s="69">
        <v>30</v>
      </c>
      <c r="G39" s="69">
        <v>13</v>
      </c>
      <c r="H39" s="69"/>
      <c r="I39" s="69"/>
      <c r="J39" s="69"/>
      <c r="K39" s="125">
        <v>8</v>
      </c>
      <c r="L39" s="125">
        <v>5</v>
      </c>
      <c r="M39" s="70">
        <f t="shared" si="9"/>
        <v>0.43333333333333335</v>
      </c>
      <c r="N39" s="125">
        <f t="shared" si="10"/>
        <v>26</v>
      </c>
      <c r="O39" s="126">
        <f t="shared" si="11"/>
        <v>0.8666666666666667</v>
      </c>
      <c r="P39" s="72">
        <f t="shared" si="12"/>
        <v>0.43333333333333335</v>
      </c>
      <c r="Q39" s="88"/>
    </row>
    <row r="40" spans="1:17" s="4" customFormat="1" ht="15">
      <c r="A40" s="76" t="s">
        <v>142</v>
      </c>
      <c r="B40" s="69">
        <v>6</v>
      </c>
      <c r="C40" s="69">
        <v>23</v>
      </c>
      <c r="D40" s="69">
        <v>2</v>
      </c>
      <c r="E40" s="69"/>
      <c r="F40" s="69">
        <v>21</v>
      </c>
      <c r="G40" s="69">
        <v>11</v>
      </c>
      <c r="H40" s="125">
        <v>4</v>
      </c>
      <c r="I40" s="69"/>
      <c r="J40" s="69"/>
      <c r="K40" s="69">
        <v>3</v>
      </c>
      <c r="L40" s="125">
        <v>9</v>
      </c>
      <c r="M40" s="124">
        <f t="shared" si="9"/>
        <v>0.52380952380952384</v>
      </c>
      <c r="N40" s="125">
        <f t="shared" si="10"/>
        <v>23</v>
      </c>
      <c r="O40" s="126">
        <f t="shared" si="11"/>
        <v>1.0952380952380953</v>
      </c>
      <c r="P40" s="128">
        <f t="shared" si="12"/>
        <v>0.7142857142857143</v>
      </c>
      <c r="Q40" s="88"/>
    </row>
    <row r="41" spans="1:17" s="4" customFormat="1" ht="15">
      <c r="A41" s="5" t="s">
        <v>118</v>
      </c>
      <c r="B41" s="69">
        <v>5</v>
      </c>
      <c r="C41" s="69">
        <v>19</v>
      </c>
      <c r="D41" s="69"/>
      <c r="E41" s="69">
        <v>1</v>
      </c>
      <c r="F41" s="69">
        <v>18</v>
      </c>
      <c r="G41" s="69">
        <v>8</v>
      </c>
      <c r="H41" s="69">
        <v>2</v>
      </c>
      <c r="I41" s="69">
        <v>1</v>
      </c>
      <c r="J41" s="69">
        <v>1</v>
      </c>
      <c r="K41" s="69">
        <v>4</v>
      </c>
      <c r="L41" s="69">
        <v>5</v>
      </c>
      <c r="M41" s="70">
        <f t="shared" si="9"/>
        <v>0.44444444444444442</v>
      </c>
      <c r="N41" s="69">
        <f t="shared" si="10"/>
        <v>17</v>
      </c>
      <c r="O41" s="71">
        <f t="shared" si="11"/>
        <v>0.94444444444444442</v>
      </c>
      <c r="P41" s="72">
        <f t="shared" si="12"/>
        <v>0.83333333333333337</v>
      </c>
      <c r="Q41" s="88"/>
    </row>
    <row r="42" spans="1:17" s="4" customFormat="1" ht="15">
      <c r="A42" s="5" t="s">
        <v>158</v>
      </c>
      <c r="B42" s="69">
        <v>5</v>
      </c>
      <c r="C42" s="69">
        <v>14</v>
      </c>
      <c r="D42" s="69"/>
      <c r="E42" s="69"/>
      <c r="F42" s="69">
        <v>14</v>
      </c>
      <c r="G42" s="69">
        <v>6</v>
      </c>
      <c r="H42" s="69">
        <v>1</v>
      </c>
      <c r="I42" s="69"/>
      <c r="J42" s="69"/>
      <c r="K42" s="69">
        <v>4</v>
      </c>
      <c r="L42" s="69">
        <v>3</v>
      </c>
      <c r="M42" s="70">
        <f t="shared" si="9"/>
        <v>0.42857142857142855</v>
      </c>
      <c r="N42" s="69">
        <f t="shared" si="10"/>
        <v>13</v>
      </c>
      <c r="O42" s="71">
        <f t="shared" si="11"/>
        <v>0.9285714285714286</v>
      </c>
      <c r="P42" s="72">
        <f t="shared" si="12"/>
        <v>0.5</v>
      </c>
      <c r="Q42" s="88"/>
    </row>
    <row r="43" spans="1:17" s="4" customFormat="1" ht="15">
      <c r="A43" s="5" t="s">
        <v>94</v>
      </c>
      <c r="B43" s="69">
        <v>3</v>
      </c>
      <c r="C43" s="69">
        <v>9</v>
      </c>
      <c r="D43" s="69"/>
      <c r="E43" s="69"/>
      <c r="F43" s="69">
        <v>9</v>
      </c>
      <c r="G43" s="69">
        <v>4</v>
      </c>
      <c r="H43" s="69">
        <v>1</v>
      </c>
      <c r="I43" s="69"/>
      <c r="J43" s="69"/>
      <c r="K43" s="69">
        <v>4</v>
      </c>
      <c r="L43" s="69">
        <v>1</v>
      </c>
      <c r="M43" s="70">
        <f t="shared" si="9"/>
        <v>0.44444444444444442</v>
      </c>
      <c r="N43" s="69">
        <f t="shared" si="10"/>
        <v>9</v>
      </c>
      <c r="O43" s="71">
        <f t="shared" si="11"/>
        <v>1</v>
      </c>
      <c r="P43" s="72">
        <f t="shared" si="12"/>
        <v>0.55555555555555558</v>
      </c>
      <c r="Q43" s="88"/>
    </row>
    <row r="44" spans="1:17" s="4" customFormat="1" ht="15">
      <c r="A44" s="76" t="s">
        <v>194</v>
      </c>
      <c r="B44" s="69">
        <v>1</v>
      </c>
      <c r="C44" s="69">
        <v>4</v>
      </c>
      <c r="D44" s="69"/>
      <c r="E44" s="69"/>
      <c r="F44" s="69">
        <v>4</v>
      </c>
      <c r="G44" s="69">
        <v>3</v>
      </c>
      <c r="H44" s="69">
        <v>1</v>
      </c>
      <c r="I44" s="69"/>
      <c r="J44" s="69"/>
      <c r="K44" s="69">
        <v>3</v>
      </c>
      <c r="L44" s="69">
        <v>1</v>
      </c>
      <c r="M44" s="70">
        <f t="shared" si="9"/>
        <v>0.75</v>
      </c>
      <c r="N44" s="69">
        <f t="shared" si="10"/>
        <v>7</v>
      </c>
      <c r="O44" s="71">
        <f t="shared" si="11"/>
        <v>1.75</v>
      </c>
      <c r="P44" s="72">
        <f t="shared" si="12"/>
        <v>1</v>
      </c>
      <c r="Q44" s="88"/>
    </row>
    <row r="45" spans="1:17" s="4" customFormat="1" ht="15">
      <c r="A45" s="5" t="s">
        <v>170</v>
      </c>
      <c r="B45" s="69">
        <v>1</v>
      </c>
      <c r="C45" s="69">
        <v>4</v>
      </c>
      <c r="D45" s="69"/>
      <c r="E45" s="69"/>
      <c r="F45" s="69">
        <v>4</v>
      </c>
      <c r="G45" s="69">
        <v>2</v>
      </c>
      <c r="H45" s="69"/>
      <c r="I45" s="69"/>
      <c r="J45" s="69"/>
      <c r="K45" s="69">
        <v>2</v>
      </c>
      <c r="L45" s="69">
        <v>1</v>
      </c>
      <c r="M45" s="70">
        <f t="shared" si="9"/>
        <v>0.5</v>
      </c>
      <c r="N45" s="69">
        <f t="shared" si="10"/>
        <v>5</v>
      </c>
      <c r="O45" s="71">
        <f t="shared" si="11"/>
        <v>1.25</v>
      </c>
      <c r="P45" s="72">
        <f t="shared" si="12"/>
        <v>0.5</v>
      </c>
      <c r="Q45" s="88"/>
    </row>
    <row r="46" spans="1:17" s="4" customFormat="1" ht="15">
      <c r="A46" s="97" t="s">
        <v>108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 t="e">
        <f t="shared" ref="M46" si="13">(G46/F46)</f>
        <v>#DIV/0!</v>
      </c>
      <c r="N46" s="69">
        <f t="shared" ref="N46" si="14">(G46+K46+L46)</f>
        <v>0</v>
      </c>
      <c r="O46" s="71" t="e">
        <f t="shared" ref="O46" si="15">(N46/F46)</f>
        <v>#DIV/0!</v>
      </c>
      <c r="P46" s="72" t="e">
        <f t="shared" ref="P46" si="16">((G46-H46-I46-J46)+(2*H46)+(3*I46)+(4*J46))/F46</f>
        <v>#DIV/0!</v>
      </c>
      <c r="Q46" s="88"/>
    </row>
    <row r="47" spans="1:17" s="4" customFormat="1" ht="5.0999999999999996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34"/>
      <c r="O47" s="7"/>
      <c r="P47" s="7"/>
    </row>
    <row r="48" spans="1:17" s="4" customFormat="1" ht="15">
      <c r="A48" s="5" t="s">
        <v>9</v>
      </c>
      <c r="B48" s="5"/>
      <c r="C48" s="45">
        <f>SUM(C29:C45)</f>
        <v>402</v>
      </c>
      <c r="D48" s="6">
        <f t="shared" ref="D48:J48" si="17">SUM(D29:D44)</f>
        <v>3</v>
      </c>
      <c r="E48" s="6">
        <f t="shared" si="17"/>
        <v>6</v>
      </c>
      <c r="F48" s="45">
        <f>SUM(F29:F45)</f>
        <v>393</v>
      </c>
      <c r="G48" s="45">
        <f>SUM(G29:G45)</f>
        <v>233</v>
      </c>
      <c r="H48" s="6">
        <f>SUM(H29:H45)</f>
        <v>53</v>
      </c>
      <c r="I48" s="6">
        <f t="shared" si="17"/>
        <v>14</v>
      </c>
      <c r="J48" s="6">
        <f t="shared" si="17"/>
        <v>13</v>
      </c>
      <c r="K48" s="45">
        <f>SUM(K29:K45)</f>
        <v>143</v>
      </c>
      <c r="L48" s="45">
        <f>SUM(L29:L45)</f>
        <v>143</v>
      </c>
      <c r="M48" s="1">
        <f>(G48/F48)</f>
        <v>0.59287531806615779</v>
      </c>
      <c r="N48" s="29">
        <f>G48+K48+L48</f>
        <v>519</v>
      </c>
      <c r="O48" s="41">
        <f>N48/F48</f>
        <v>1.3206106870229009</v>
      </c>
      <c r="P48" s="46">
        <f>((G48-H48-I48-J48)+(2*H48)+(3*I48)+(4*J48))/F48</f>
        <v>0.89821882951653942</v>
      </c>
    </row>
    <row r="49" spans="1:17" ht="30" customHeight="1">
      <c r="A49" s="103" t="s">
        <v>41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5"/>
    </row>
    <row r="50" spans="1:17" ht="15.75">
      <c r="A50" s="2" t="s">
        <v>30</v>
      </c>
      <c r="B50" s="3" t="s">
        <v>31</v>
      </c>
      <c r="C50" s="3" t="s">
        <v>42</v>
      </c>
      <c r="D50" s="3" t="s">
        <v>29</v>
      </c>
      <c r="E50" s="3" t="s">
        <v>37</v>
      </c>
      <c r="F50" s="3" t="s">
        <v>1</v>
      </c>
      <c r="G50" s="3" t="s">
        <v>2</v>
      </c>
      <c r="H50" s="3" t="s">
        <v>3</v>
      </c>
      <c r="I50" s="3" t="s">
        <v>4</v>
      </c>
      <c r="J50" s="3" t="s">
        <v>5</v>
      </c>
      <c r="K50" s="3" t="s">
        <v>6</v>
      </c>
      <c r="L50" s="3" t="s">
        <v>7</v>
      </c>
      <c r="M50" s="3" t="s">
        <v>8</v>
      </c>
      <c r="N50" s="3" t="s">
        <v>10</v>
      </c>
      <c r="O50" s="47" t="s">
        <v>25</v>
      </c>
      <c r="P50" s="3" t="s">
        <v>43</v>
      </c>
    </row>
    <row r="51" spans="1:17" ht="5.0999999999999996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8"/>
      <c r="P51" s="7"/>
    </row>
    <row r="52" spans="1:17" ht="15">
      <c r="A52" s="31" t="s">
        <v>94</v>
      </c>
      <c r="B52" s="69">
        <v>10</v>
      </c>
      <c r="C52" s="69">
        <v>36</v>
      </c>
      <c r="D52" s="69">
        <v>1</v>
      </c>
      <c r="E52" s="69">
        <v>1</v>
      </c>
      <c r="F52" s="69">
        <v>34</v>
      </c>
      <c r="G52" s="69">
        <v>25</v>
      </c>
      <c r="H52" s="69">
        <v>4</v>
      </c>
      <c r="I52" s="69">
        <v>3</v>
      </c>
      <c r="J52" s="120">
        <v>3</v>
      </c>
      <c r="K52" s="120">
        <v>15</v>
      </c>
      <c r="L52" s="120">
        <v>24</v>
      </c>
      <c r="M52" s="119">
        <f>(G52/F52)</f>
        <v>0.73529411764705888</v>
      </c>
      <c r="N52" s="120">
        <f>(G52+K52+L52)</f>
        <v>64</v>
      </c>
      <c r="O52" s="122">
        <f>(N52/F52)</f>
        <v>1.8823529411764706</v>
      </c>
      <c r="P52" s="123">
        <f>((G52-H52-I52-J52)+(2*H52)+(3*I52)+(4*J52))/F52</f>
        <v>1.2941176470588236</v>
      </c>
      <c r="Q52" s="81"/>
    </row>
    <row r="53" spans="1:17" ht="15">
      <c r="A53" s="31" t="s">
        <v>100</v>
      </c>
      <c r="B53" s="69">
        <v>10</v>
      </c>
      <c r="C53" s="69">
        <v>33</v>
      </c>
      <c r="D53" s="69"/>
      <c r="E53" s="69">
        <v>2</v>
      </c>
      <c r="F53" s="69">
        <v>31</v>
      </c>
      <c r="G53" s="69">
        <v>23</v>
      </c>
      <c r="H53" s="120">
        <v>6</v>
      </c>
      <c r="I53" s="120">
        <v>2</v>
      </c>
      <c r="J53" s="120">
        <v>3</v>
      </c>
      <c r="K53" s="69">
        <v>12</v>
      </c>
      <c r="L53" s="120">
        <v>23</v>
      </c>
      <c r="M53" s="119">
        <f>(G53/F53)</f>
        <v>0.74193548387096775</v>
      </c>
      <c r="N53" s="120">
        <f>(G53+K53+L53)</f>
        <v>58</v>
      </c>
      <c r="O53" s="122">
        <f>(N53/F53)</f>
        <v>1.8709677419354838</v>
      </c>
      <c r="P53" s="123">
        <f>((G53-H53-I53-J53)+(2*H53)+(3*I53)+(4*J53))/F53</f>
        <v>1.3548387096774193</v>
      </c>
      <c r="Q53" s="81"/>
    </row>
    <row r="54" spans="1:17" ht="15">
      <c r="A54" s="32" t="s">
        <v>85</v>
      </c>
      <c r="B54" s="69">
        <v>9</v>
      </c>
      <c r="C54" s="69">
        <v>31</v>
      </c>
      <c r="D54" s="69"/>
      <c r="E54" s="69">
        <v>1</v>
      </c>
      <c r="F54" s="69">
        <v>30</v>
      </c>
      <c r="G54" s="69">
        <v>22</v>
      </c>
      <c r="H54" s="120">
        <v>14</v>
      </c>
      <c r="I54" s="69"/>
      <c r="J54" s="69">
        <v>1</v>
      </c>
      <c r="K54" s="120">
        <v>15</v>
      </c>
      <c r="L54" s="120">
        <v>18</v>
      </c>
      <c r="M54" s="119">
        <f>(G54/F54)</f>
        <v>0.73333333333333328</v>
      </c>
      <c r="N54" s="120">
        <f>(G54+K54+L54)</f>
        <v>55</v>
      </c>
      <c r="O54" s="122">
        <f>(N54/F54)</f>
        <v>1.8333333333333333</v>
      </c>
      <c r="P54" s="123">
        <f>((G54-H54-I54-J54)+(2*H54)+(3*I54)+(4*J54))/F54</f>
        <v>1.3</v>
      </c>
      <c r="Q54" s="81"/>
    </row>
    <row r="55" spans="1:17" ht="15">
      <c r="A55" s="31" t="s">
        <v>102</v>
      </c>
      <c r="B55" s="69">
        <v>10</v>
      </c>
      <c r="C55" s="69">
        <v>32</v>
      </c>
      <c r="D55" s="69"/>
      <c r="E55" s="69">
        <v>1</v>
      </c>
      <c r="F55" s="69">
        <v>31</v>
      </c>
      <c r="G55" s="69">
        <v>23</v>
      </c>
      <c r="H55" s="69">
        <v>5</v>
      </c>
      <c r="I55" s="69">
        <v>1</v>
      </c>
      <c r="J55" s="69"/>
      <c r="K55" s="69">
        <v>12</v>
      </c>
      <c r="L55" s="69">
        <v>10</v>
      </c>
      <c r="M55" s="119">
        <f>(G55/F55)</f>
        <v>0.74193548387096775</v>
      </c>
      <c r="N55" s="69">
        <f>(G55+K55+L55)</f>
        <v>45</v>
      </c>
      <c r="O55" s="73">
        <f>(N55/F55)</f>
        <v>1.4516129032258065</v>
      </c>
      <c r="P55" s="72">
        <f>((G55-H55-I55-J55)+(2*H55)+(3*I55)+(4*J55))/F55</f>
        <v>0.967741935483871</v>
      </c>
      <c r="Q55" s="81"/>
    </row>
    <row r="56" spans="1:17" ht="15">
      <c r="A56" s="33" t="s">
        <v>89</v>
      </c>
      <c r="B56" s="69">
        <v>10</v>
      </c>
      <c r="C56" s="69">
        <v>33</v>
      </c>
      <c r="D56" s="69"/>
      <c r="E56" s="69">
        <v>2</v>
      </c>
      <c r="F56" s="69">
        <v>31</v>
      </c>
      <c r="G56" s="69">
        <v>20</v>
      </c>
      <c r="H56" s="125">
        <v>2</v>
      </c>
      <c r="I56" s="125">
        <v>1</v>
      </c>
      <c r="J56" s="125">
        <v>1</v>
      </c>
      <c r="K56" s="125">
        <v>11</v>
      </c>
      <c r="L56" s="125">
        <v>14</v>
      </c>
      <c r="M56" s="124">
        <f>(G56/F56)</f>
        <v>0.64516129032258063</v>
      </c>
      <c r="N56" s="125">
        <f>(G56+K56+L56)</f>
        <v>45</v>
      </c>
      <c r="O56" s="127">
        <f>(N56/F56)</f>
        <v>1.4516129032258065</v>
      </c>
      <c r="P56" s="128">
        <f>((G56-H56-I56-J56)+(2*H56)+(3*I56)+(4*J56))/F56</f>
        <v>0.87096774193548387</v>
      </c>
      <c r="Q56" s="81"/>
    </row>
    <row r="57" spans="1:17" ht="15">
      <c r="A57" s="33" t="s">
        <v>40</v>
      </c>
      <c r="B57" s="69">
        <v>9</v>
      </c>
      <c r="C57" s="69">
        <v>32</v>
      </c>
      <c r="D57" s="69"/>
      <c r="E57" s="69">
        <v>1</v>
      </c>
      <c r="F57" s="69">
        <v>31</v>
      </c>
      <c r="G57" s="69">
        <v>16</v>
      </c>
      <c r="H57" s="69"/>
      <c r="I57" s="69"/>
      <c r="J57" s="69"/>
      <c r="K57" s="125">
        <v>16</v>
      </c>
      <c r="L57" s="69">
        <v>4</v>
      </c>
      <c r="M57" s="124">
        <f>(G57/F57)</f>
        <v>0.5161290322580645</v>
      </c>
      <c r="N57" s="125">
        <f>(G57+K57+L57)</f>
        <v>36</v>
      </c>
      <c r="O57" s="127">
        <f>(N57/F57)</f>
        <v>1.1612903225806452</v>
      </c>
      <c r="P57" s="128">
        <f>((G57-H57-I57-J57)+(2*H57)+(3*I57)+(4*J57))/F57</f>
        <v>0.5161290322580645</v>
      </c>
      <c r="Q57" s="81"/>
    </row>
    <row r="58" spans="1:17" ht="15">
      <c r="A58" s="31" t="s">
        <v>27</v>
      </c>
      <c r="B58" s="69">
        <v>10</v>
      </c>
      <c r="C58" s="69">
        <v>30</v>
      </c>
      <c r="D58" s="69"/>
      <c r="E58" s="69"/>
      <c r="F58" s="69">
        <v>30</v>
      </c>
      <c r="G58" s="69">
        <v>18</v>
      </c>
      <c r="H58" s="69">
        <v>1</v>
      </c>
      <c r="I58" s="69"/>
      <c r="J58" s="69"/>
      <c r="K58" s="69">
        <v>11</v>
      </c>
      <c r="L58" s="69">
        <v>6</v>
      </c>
      <c r="M58" s="70">
        <f>(G58/F58)</f>
        <v>0.6</v>
      </c>
      <c r="N58" s="69">
        <f>(G58+K58+L58)</f>
        <v>35</v>
      </c>
      <c r="O58" s="73">
        <f>(N58/F58)</f>
        <v>1.1666666666666667</v>
      </c>
      <c r="P58" s="72">
        <f>((G58-H58-I58-J58)+(2*H58)+(3*I58)+(4*J58))/F58</f>
        <v>0.6333333333333333</v>
      </c>
      <c r="Q58" s="81"/>
    </row>
    <row r="59" spans="1:17" ht="15">
      <c r="A59" s="32" t="s">
        <v>73</v>
      </c>
      <c r="B59" s="69">
        <v>10</v>
      </c>
      <c r="C59" s="69">
        <v>30</v>
      </c>
      <c r="D59" s="69"/>
      <c r="E59" s="69"/>
      <c r="F59" s="69">
        <v>30</v>
      </c>
      <c r="G59" s="69">
        <v>20</v>
      </c>
      <c r="H59" s="69">
        <v>1</v>
      </c>
      <c r="I59" s="69"/>
      <c r="J59" s="69"/>
      <c r="K59" s="69">
        <v>8</v>
      </c>
      <c r="L59" s="69">
        <v>6</v>
      </c>
      <c r="M59" s="70">
        <f>(G59/F59)</f>
        <v>0.66666666666666663</v>
      </c>
      <c r="N59" s="69">
        <f>(G59+K59+L59)</f>
        <v>34</v>
      </c>
      <c r="O59" s="73">
        <f>(N59/F59)</f>
        <v>1.1333333333333333</v>
      </c>
      <c r="P59" s="72">
        <f>((G59-H59-I59-J59)+(2*H59)+(3*I59)+(4*J59))/F59</f>
        <v>0.7</v>
      </c>
      <c r="Q59" s="81"/>
    </row>
    <row r="60" spans="1:17" ht="15">
      <c r="A60" s="32" t="s">
        <v>75</v>
      </c>
      <c r="B60" s="69">
        <v>8</v>
      </c>
      <c r="C60" s="69">
        <v>29</v>
      </c>
      <c r="D60" s="69">
        <v>1</v>
      </c>
      <c r="E60" s="69">
        <v>1</v>
      </c>
      <c r="F60" s="69">
        <v>27</v>
      </c>
      <c r="G60" s="69">
        <v>15</v>
      </c>
      <c r="H60" s="69"/>
      <c r="I60" s="69"/>
      <c r="J60" s="69">
        <v>1</v>
      </c>
      <c r="K60" s="69">
        <v>10</v>
      </c>
      <c r="L60" s="69">
        <v>7</v>
      </c>
      <c r="M60" s="70">
        <f>(G60/F60)</f>
        <v>0.55555555555555558</v>
      </c>
      <c r="N60" s="69">
        <f>(G60+K60+L60)</f>
        <v>32</v>
      </c>
      <c r="O60" s="73">
        <f>(N60/F60)</f>
        <v>1.1851851851851851</v>
      </c>
      <c r="P60" s="72">
        <f>((G60-H60-I60-J60)+(2*H60)+(3*I60)+(4*J60))/F60</f>
        <v>0.66666666666666663</v>
      </c>
      <c r="Q60" s="81"/>
    </row>
    <row r="61" spans="1:17" ht="15">
      <c r="A61" s="32" t="s">
        <v>113</v>
      </c>
      <c r="B61" s="69">
        <v>9</v>
      </c>
      <c r="C61" s="69">
        <v>30</v>
      </c>
      <c r="D61" s="69"/>
      <c r="E61" s="69">
        <v>1</v>
      </c>
      <c r="F61" s="69">
        <v>29</v>
      </c>
      <c r="G61" s="69">
        <v>13</v>
      </c>
      <c r="H61" s="69">
        <v>3</v>
      </c>
      <c r="I61" s="120">
        <v>2</v>
      </c>
      <c r="J61" s="69"/>
      <c r="K61" s="69">
        <v>7</v>
      </c>
      <c r="L61" s="69">
        <v>9</v>
      </c>
      <c r="M61" s="70">
        <f>(G61/F61)</f>
        <v>0.44827586206896552</v>
      </c>
      <c r="N61" s="69">
        <f>(G61+K61+L61)</f>
        <v>29</v>
      </c>
      <c r="O61" s="73">
        <f>(N61/F61)</f>
        <v>1</v>
      </c>
      <c r="P61" s="72">
        <f>((G61-H61-I61-J61)+(2*H61)+(3*I61)+(4*J61))/F61</f>
        <v>0.68965517241379315</v>
      </c>
      <c r="Q61" s="81"/>
    </row>
    <row r="62" spans="1:17" ht="15">
      <c r="A62" s="33" t="s">
        <v>107</v>
      </c>
      <c r="B62" s="69">
        <v>8</v>
      </c>
      <c r="C62" s="69">
        <v>24</v>
      </c>
      <c r="D62" s="69"/>
      <c r="E62" s="69"/>
      <c r="F62" s="69">
        <v>24</v>
      </c>
      <c r="G62" s="69">
        <v>14</v>
      </c>
      <c r="H62" s="69"/>
      <c r="I62" s="69"/>
      <c r="J62" s="69"/>
      <c r="K62" s="125">
        <v>7</v>
      </c>
      <c r="L62" s="69">
        <v>3</v>
      </c>
      <c r="M62" s="124">
        <f>(G62/F62)</f>
        <v>0.58333333333333337</v>
      </c>
      <c r="N62" s="125">
        <f>(G62+K62+L62)</f>
        <v>24</v>
      </c>
      <c r="O62" s="127">
        <f>(N62/F62)</f>
        <v>1</v>
      </c>
      <c r="P62" s="128">
        <f>((G62-H62-I62-J62)+(2*H62)+(3*I62)+(4*J62))/F62</f>
        <v>0.58333333333333337</v>
      </c>
      <c r="Q62" s="81"/>
    </row>
    <row r="63" spans="1:17" ht="15">
      <c r="A63" s="33" t="s">
        <v>162</v>
      </c>
      <c r="B63" s="69">
        <v>4</v>
      </c>
      <c r="C63" s="69">
        <v>13</v>
      </c>
      <c r="D63" s="69"/>
      <c r="E63" s="69">
        <v>1</v>
      </c>
      <c r="F63" s="69">
        <v>12</v>
      </c>
      <c r="G63" s="69">
        <v>5</v>
      </c>
      <c r="H63" s="69"/>
      <c r="I63" s="69"/>
      <c r="J63" s="69"/>
      <c r="K63" s="69">
        <v>4</v>
      </c>
      <c r="L63" s="69">
        <v>2</v>
      </c>
      <c r="M63" s="70">
        <f>(G63/F63)</f>
        <v>0.41666666666666669</v>
      </c>
      <c r="N63" s="69">
        <f>(G63+K63+L63)</f>
        <v>11</v>
      </c>
      <c r="O63" s="73">
        <f>(N63/F63)</f>
        <v>0.91666666666666663</v>
      </c>
      <c r="P63" s="72">
        <f>((G63-H63-I63-J63)+(2*H63)+(3*I63)+(4*J63))/F63</f>
        <v>0.41666666666666669</v>
      </c>
      <c r="Q63" s="81"/>
    </row>
    <row r="64" spans="1:17" ht="15">
      <c r="A64" s="31" t="s">
        <v>114</v>
      </c>
      <c r="B64" s="69">
        <v>4</v>
      </c>
      <c r="C64" s="69">
        <v>14</v>
      </c>
      <c r="D64" s="69"/>
      <c r="E64" s="69"/>
      <c r="F64" s="69">
        <v>14</v>
      </c>
      <c r="G64" s="69">
        <v>5</v>
      </c>
      <c r="H64" s="69">
        <v>1</v>
      </c>
      <c r="I64" s="69"/>
      <c r="J64" s="69"/>
      <c r="K64" s="69">
        <v>3</v>
      </c>
      <c r="L64" s="69">
        <v>3</v>
      </c>
      <c r="M64" s="70">
        <f>(G64/F64)</f>
        <v>0.35714285714285715</v>
      </c>
      <c r="N64" s="69">
        <f>(G64+K64+L64)</f>
        <v>11</v>
      </c>
      <c r="O64" s="73">
        <f>(N64/F64)</f>
        <v>0.7857142857142857</v>
      </c>
      <c r="P64" s="72">
        <f>((G64-H64-I64-J64)+(2*H64)+(3*I64)+(4*J64))/F64</f>
        <v>0.42857142857142855</v>
      </c>
      <c r="Q64" s="81"/>
    </row>
    <row r="65" spans="1:17" ht="15">
      <c r="A65" s="32" t="s">
        <v>125</v>
      </c>
      <c r="B65" s="69">
        <v>3</v>
      </c>
      <c r="C65" s="69">
        <v>5</v>
      </c>
      <c r="D65" s="69"/>
      <c r="E65" s="69">
        <v>1</v>
      </c>
      <c r="F65" s="69">
        <v>8</v>
      </c>
      <c r="G65" s="69">
        <v>3</v>
      </c>
      <c r="H65" s="69">
        <v>2</v>
      </c>
      <c r="I65" s="69"/>
      <c r="J65" s="69"/>
      <c r="K65" s="69">
        <v>1</v>
      </c>
      <c r="L65" s="69">
        <v>5</v>
      </c>
      <c r="M65" s="70">
        <f>(G65/F65)</f>
        <v>0.375</v>
      </c>
      <c r="N65" s="69">
        <f>(G65+K65+L65)</f>
        <v>9</v>
      </c>
      <c r="O65" s="73">
        <f>(N65/F65)</f>
        <v>1.125</v>
      </c>
      <c r="P65" s="72">
        <f>((G65-H65-I65-J65)+(2*H65)+(3*I65)+(4*J65))/F65</f>
        <v>0.625</v>
      </c>
      <c r="Q65" s="81"/>
    </row>
    <row r="66" spans="1:17" ht="15">
      <c r="A66" s="33" t="s">
        <v>197</v>
      </c>
      <c r="B66" s="69">
        <v>1</v>
      </c>
      <c r="C66" s="69">
        <v>3</v>
      </c>
      <c r="D66" s="69"/>
      <c r="E66" s="69"/>
      <c r="F66" s="69">
        <v>3</v>
      </c>
      <c r="G66" s="69">
        <v>3</v>
      </c>
      <c r="H66" s="69"/>
      <c r="I66" s="69"/>
      <c r="J66" s="69"/>
      <c r="K66" s="69">
        <v>2</v>
      </c>
      <c r="L66" s="69">
        <v>1</v>
      </c>
      <c r="M66" s="70">
        <f>(G66/F66)</f>
        <v>1</v>
      </c>
      <c r="N66" s="69">
        <f>(G66+K66+L66)</f>
        <v>6</v>
      </c>
      <c r="O66" s="73">
        <f>(N66/F66)</f>
        <v>2</v>
      </c>
      <c r="P66" s="72">
        <f>((G66-H66-I66-J66)+(2*H66)+(3*I66)+(4*J66))/F66</f>
        <v>1</v>
      </c>
      <c r="Q66" s="81"/>
    </row>
    <row r="67" spans="1:17" ht="15">
      <c r="A67" s="32" t="s">
        <v>130</v>
      </c>
      <c r="B67" s="69">
        <v>1</v>
      </c>
      <c r="C67" s="69">
        <v>3</v>
      </c>
      <c r="D67" s="69"/>
      <c r="E67" s="69"/>
      <c r="F67" s="69">
        <v>3</v>
      </c>
      <c r="G67" s="69">
        <v>2</v>
      </c>
      <c r="H67" s="69"/>
      <c r="I67" s="69"/>
      <c r="J67" s="69"/>
      <c r="K67" s="69">
        <v>1</v>
      </c>
      <c r="L67" s="69">
        <v>2</v>
      </c>
      <c r="M67" s="70">
        <f>(G67/F67)</f>
        <v>0.66666666666666663</v>
      </c>
      <c r="N67" s="69">
        <f>(G67+K67+L67)</f>
        <v>5</v>
      </c>
      <c r="O67" s="73">
        <f>(N67/F67)</f>
        <v>1.6666666666666667</v>
      </c>
      <c r="P67" s="72">
        <f>((G67-H67-I67-J67)+(2*H67)+(3*I67)+(4*J67))/F67</f>
        <v>0.66666666666666663</v>
      </c>
      <c r="Q67" s="81"/>
    </row>
    <row r="68" spans="1:17" ht="15">
      <c r="A68" s="97" t="s">
        <v>108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70" t="e">
        <f t="shared" ref="M68" si="18">(G68/F68)</f>
        <v>#DIV/0!</v>
      </c>
      <c r="N68" s="69">
        <f t="shared" ref="N68" si="19">(G68+K68+L68)</f>
        <v>0</v>
      </c>
      <c r="O68" s="73" t="e">
        <f t="shared" ref="O68" si="20">(N68/F68)</f>
        <v>#DIV/0!</v>
      </c>
      <c r="P68" s="72" t="e">
        <f t="shared" ref="P68" si="21">((G68-H68-I68-J68)+(2*H68)+(3*I68)+(4*J68))/F68</f>
        <v>#DIV/0!</v>
      </c>
      <c r="Q68" s="81"/>
    </row>
    <row r="69" spans="1:17" ht="5.0999999999999996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48"/>
      <c r="P69" s="42"/>
    </row>
    <row r="70" spans="1:17" ht="15">
      <c r="A70" s="5" t="s">
        <v>9</v>
      </c>
      <c r="B70" s="5"/>
      <c r="C70" s="45">
        <f t="shared" ref="C70:L70" si="22">SUM(C52:C69)</f>
        <v>378</v>
      </c>
      <c r="D70" s="6">
        <f t="shared" si="22"/>
        <v>2</v>
      </c>
      <c r="E70" s="6">
        <f t="shared" si="22"/>
        <v>12</v>
      </c>
      <c r="F70" s="45">
        <f t="shared" si="22"/>
        <v>368</v>
      </c>
      <c r="G70" s="45">
        <f t="shared" si="22"/>
        <v>227</v>
      </c>
      <c r="H70" s="6">
        <f t="shared" si="22"/>
        <v>39</v>
      </c>
      <c r="I70" s="6">
        <f t="shared" si="22"/>
        <v>9</v>
      </c>
      <c r="J70" s="6">
        <f t="shared" si="22"/>
        <v>9</v>
      </c>
      <c r="K70" s="45">
        <f t="shared" si="22"/>
        <v>135</v>
      </c>
      <c r="L70" s="45">
        <f t="shared" si="22"/>
        <v>137</v>
      </c>
      <c r="M70" s="1">
        <f>(G70/F70)</f>
        <v>0.61684782608695654</v>
      </c>
      <c r="N70" s="29">
        <f>G70+K70+L70</f>
        <v>499</v>
      </c>
      <c r="O70" s="49">
        <f>N70/F70</f>
        <v>1.3559782608695652</v>
      </c>
      <c r="P70" s="46">
        <f>((G70-H70-I70-J70)+(2*H70)+(3*I70)+(4*J70))/F70</f>
        <v>0.84510869565217395</v>
      </c>
    </row>
    <row r="71" spans="1:17" ht="30" customHeight="1">
      <c r="A71" s="103" t="s">
        <v>55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</row>
    <row r="72" spans="1:17" ht="15.75">
      <c r="A72" s="2" t="s">
        <v>30</v>
      </c>
      <c r="B72" s="3" t="s">
        <v>31</v>
      </c>
      <c r="C72" s="3" t="s">
        <v>42</v>
      </c>
      <c r="D72" s="3" t="s">
        <v>29</v>
      </c>
      <c r="E72" s="3" t="s">
        <v>37</v>
      </c>
      <c r="F72" s="3" t="s">
        <v>1</v>
      </c>
      <c r="G72" s="3" t="s">
        <v>2</v>
      </c>
      <c r="H72" s="3" t="s">
        <v>3</v>
      </c>
      <c r="I72" s="3" t="s">
        <v>4</v>
      </c>
      <c r="J72" s="3" t="s">
        <v>5</v>
      </c>
      <c r="K72" s="3" t="s">
        <v>6</v>
      </c>
      <c r="L72" s="3" t="s">
        <v>7</v>
      </c>
      <c r="M72" s="3" t="s">
        <v>8</v>
      </c>
      <c r="N72" s="3" t="s">
        <v>10</v>
      </c>
      <c r="O72" s="47" t="s">
        <v>25</v>
      </c>
      <c r="P72" s="3" t="s">
        <v>43</v>
      </c>
    </row>
    <row r="73" spans="1:17" ht="5.0999999999999996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48"/>
      <c r="P73" s="7"/>
    </row>
    <row r="74" spans="1:17" ht="15">
      <c r="A74" s="5" t="s">
        <v>132</v>
      </c>
      <c r="B74" s="69">
        <v>10</v>
      </c>
      <c r="C74" s="69">
        <v>34</v>
      </c>
      <c r="D74" s="69"/>
      <c r="E74" s="69"/>
      <c r="F74" s="69">
        <v>34</v>
      </c>
      <c r="G74" s="69">
        <v>24</v>
      </c>
      <c r="H74" s="120">
        <v>7</v>
      </c>
      <c r="I74" s="69"/>
      <c r="J74" s="120">
        <v>3</v>
      </c>
      <c r="K74" s="69">
        <v>12</v>
      </c>
      <c r="L74" s="120">
        <v>23</v>
      </c>
      <c r="M74" s="70">
        <f t="shared" ref="M74:M91" si="23">(G74/F74)</f>
        <v>0.70588235294117652</v>
      </c>
      <c r="N74" s="120">
        <f t="shared" ref="N74:N91" si="24">(G74+K74+L74)</f>
        <v>59</v>
      </c>
      <c r="O74" s="122">
        <f t="shared" ref="O74:O91" si="25">(N74/F74)</f>
        <v>1.7352941176470589</v>
      </c>
      <c r="P74" s="123">
        <f t="shared" ref="P74:P91" si="26">((G74-H74-I74-J74)+(2*H74)+(3*I74)+(4*J74))/F74</f>
        <v>1.1764705882352942</v>
      </c>
      <c r="Q74" s="81"/>
    </row>
    <row r="75" spans="1:17" ht="15">
      <c r="A75" s="28" t="s">
        <v>101</v>
      </c>
      <c r="B75" s="69">
        <v>9</v>
      </c>
      <c r="C75" s="69">
        <v>32</v>
      </c>
      <c r="D75" s="69">
        <v>1</v>
      </c>
      <c r="E75" s="69"/>
      <c r="F75" s="69">
        <v>31</v>
      </c>
      <c r="G75" s="69">
        <v>22</v>
      </c>
      <c r="H75" s="69">
        <v>3</v>
      </c>
      <c r="I75" s="120">
        <v>2</v>
      </c>
      <c r="J75" s="120">
        <v>2</v>
      </c>
      <c r="K75" s="120">
        <v>15</v>
      </c>
      <c r="L75" s="69">
        <v>10</v>
      </c>
      <c r="M75" s="119">
        <f t="shared" si="23"/>
        <v>0.70967741935483875</v>
      </c>
      <c r="N75" s="120">
        <f t="shared" si="24"/>
        <v>47</v>
      </c>
      <c r="O75" s="122">
        <f t="shared" si="25"/>
        <v>1.5161290322580645</v>
      </c>
      <c r="P75" s="123">
        <f t="shared" si="26"/>
        <v>1.1290322580645162</v>
      </c>
      <c r="Q75" s="81"/>
    </row>
    <row r="76" spans="1:17" ht="15">
      <c r="A76" s="28" t="s">
        <v>99</v>
      </c>
      <c r="B76" s="69">
        <v>10</v>
      </c>
      <c r="C76" s="69">
        <v>41</v>
      </c>
      <c r="D76" s="69">
        <v>1</v>
      </c>
      <c r="E76" s="69"/>
      <c r="F76" s="69">
        <v>40</v>
      </c>
      <c r="G76" s="69">
        <v>24</v>
      </c>
      <c r="H76" s="120">
        <v>7</v>
      </c>
      <c r="I76" s="69"/>
      <c r="J76" s="69"/>
      <c r="K76" s="120">
        <v>13</v>
      </c>
      <c r="L76" s="69">
        <v>3</v>
      </c>
      <c r="M76" s="70">
        <f t="shared" si="23"/>
        <v>0.6</v>
      </c>
      <c r="N76" s="69">
        <f t="shared" si="24"/>
        <v>40</v>
      </c>
      <c r="O76" s="73">
        <f t="shared" si="25"/>
        <v>1</v>
      </c>
      <c r="P76" s="72">
        <f t="shared" si="26"/>
        <v>0.77500000000000002</v>
      </c>
      <c r="Q76" s="81"/>
    </row>
    <row r="77" spans="1:17" ht="15">
      <c r="A77" s="28" t="s">
        <v>104</v>
      </c>
      <c r="B77" s="69">
        <v>6</v>
      </c>
      <c r="C77" s="69">
        <v>22</v>
      </c>
      <c r="D77" s="69"/>
      <c r="E77" s="69"/>
      <c r="F77" s="69">
        <v>22</v>
      </c>
      <c r="G77" s="69">
        <v>15</v>
      </c>
      <c r="H77" s="69">
        <v>2</v>
      </c>
      <c r="I77" s="69"/>
      <c r="J77" s="69">
        <v>1</v>
      </c>
      <c r="K77" s="69">
        <v>9</v>
      </c>
      <c r="L77" s="69">
        <v>11</v>
      </c>
      <c r="M77" s="70">
        <f t="shared" si="23"/>
        <v>0.68181818181818177</v>
      </c>
      <c r="N77" s="69">
        <f t="shared" si="24"/>
        <v>35</v>
      </c>
      <c r="O77" s="122">
        <f t="shared" si="25"/>
        <v>1.5909090909090908</v>
      </c>
      <c r="P77" s="72">
        <f t="shared" si="26"/>
        <v>0.90909090909090906</v>
      </c>
      <c r="Q77" s="81"/>
    </row>
    <row r="78" spans="1:17" ht="15">
      <c r="A78" s="28" t="s">
        <v>131</v>
      </c>
      <c r="B78" s="69">
        <v>7</v>
      </c>
      <c r="C78" s="69">
        <v>25</v>
      </c>
      <c r="D78" s="69">
        <v>2</v>
      </c>
      <c r="E78" s="69"/>
      <c r="F78" s="69">
        <v>23</v>
      </c>
      <c r="G78" s="69">
        <v>16</v>
      </c>
      <c r="H78" s="69">
        <v>2</v>
      </c>
      <c r="I78" s="69"/>
      <c r="J78" s="69"/>
      <c r="K78" s="69">
        <v>6</v>
      </c>
      <c r="L78" s="69">
        <v>6</v>
      </c>
      <c r="M78" s="70">
        <f t="shared" si="23"/>
        <v>0.69565217391304346</v>
      </c>
      <c r="N78" s="69">
        <f t="shared" si="24"/>
        <v>28</v>
      </c>
      <c r="O78" s="73">
        <f t="shared" si="25"/>
        <v>1.2173913043478262</v>
      </c>
      <c r="P78" s="72">
        <f t="shared" si="26"/>
        <v>0.78260869565217395</v>
      </c>
      <c r="Q78" s="81"/>
    </row>
    <row r="79" spans="1:17" ht="15">
      <c r="A79" s="5" t="s">
        <v>26</v>
      </c>
      <c r="B79" s="69">
        <v>8</v>
      </c>
      <c r="C79" s="69">
        <v>29</v>
      </c>
      <c r="D79" s="69"/>
      <c r="E79" s="69">
        <v>1</v>
      </c>
      <c r="F79" s="69">
        <v>28</v>
      </c>
      <c r="G79" s="69">
        <v>14</v>
      </c>
      <c r="H79" s="69">
        <v>2</v>
      </c>
      <c r="I79" s="69">
        <v>1</v>
      </c>
      <c r="J79" s="69"/>
      <c r="K79" s="69">
        <v>5</v>
      </c>
      <c r="L79" s="69">
        <v>9</v>
      </c>
      <c r="M79" s="70">
        <f t="shared" si="23"/>
        <v>0.5</v>
      </c>
      <c r="N79" s="69">
        <f t="shared" si="24"/>
        <v>28</v>
      </c>
      <c r="O79" s="73">
        <f t="shared" si="25"/>
        <v>1</v>
      </c>
      <c r="P79" s="72">
        <f t="shared" si="26"/>
        <v>0.6428571428571429</v>
      </c>
      <c r="Q79" s="81"/>
    </row>
    <row r="80" spans="1:17" ht="15">
      <c r="A80" s="5" t="s">
        <v>144</v>
      </c>
      <c r="B80" s="69">
        <v>7</v>
      </c>
      <c r="C80" s="69">
        <v>22</v>
      </c>
      <c r="D80" s="69"/>
      <c r="E80" s="69"/>
      <c r="F80" s="69">
        <v>22</v>
      </c>
      <c r="G80" s="69">
        <v>13</v>
      </c>
      <c r="H80" s="120">
        <v>6</v>
      </c>
      <c r="I80" s="69">
        <v>1</v>
      </c>
      <c r="J80" s="69"/>
      <c r="K80" s="69">
        <v>3</v>
      </c>
      <c r="L80" s="69">
        <v>9</v>
      </c>
      <c r="M80" s="70">
        <f t="shared" si="23"/>
        <v>0.59090909090909094</v>
      </c>
      <c r="N80" s="69">
        <f t="shared" si="24"/>
        <v>25</v>
      </c>
      <c r="O80" s="73">
        <f t="shared" si="25"/>
        <v>1.1363636363636365</v>
      </c>
      <c r="P80" s="72">
        <f t="shared" si="26"/>
        <v>0.95454545454545459</v>
      </c>
      <c r="Q80" s="81"/>
    </row>
    <row r="81" spans="1:17" ht="15">
      <c r="A81" s="76" t="s">
        <v>124</v>
      </c>
      <c r="B81" s="69">
        <v>8</v>
      </c>
      <c r="C81" s="69">
        <v>28</v>
      </c>
      <c r="D81" s="69">
        <v>1</v>
      </c>
      <c r="E81" s="69"/>
      <c r="F81" s="69">
        <v>27</v>
      </c>
      <c r="G81" s="69">
        <v>12</v>
      </c>
      <c r="H81" s="125">
        <v>1</v>
      </c>
      <c r="I81" s="69"/>
      <c r="J81" s="69"/>
      <c r="K81" s="125">
        <v>6</v>
      </c>
      <c r="L81" s="125">
        <v>5</v>
      </c>
      <c r="M81" s="70">
        <f t="shared" si="23"/>
        <v>0.44444444444444442</v>
      </c>
      <c r="N81" s="125">
        <f t="shared" si="24"/>
        <v>23</v>
      </c>
      <c r="O81" s="73">
        <f t="shared" si="25"/>
        <v>0.85185185185185186</v>
      </c>
      <c r="P81" s="72">
        <f t="shared" si="26"/>
        <v>0.48148148148148145</v>
      </c>
      <c r="Q81" s="81"/>
    </row>
    <row r="82" spans="1:17" ht="15">
      <c r="A82" s="5" t="s">
        <v>171</v>
      </c>
      <c r="B82" s="69">
        <v>5</v>
      </c>
      <c r="C82" s="69">
        <v>20</v>
      </c>
      <c r="D82" s="69"/>
      <c r="E82" s="69"/>
      <c r="F82" s="69">
        <v>20</v>
      </c>
      <c r="G82" s="69">
        <v>11</v>
      </c>
      <c r="H82" s="69"/>
      <c r="I82" s="69"/>
      <c r="J82" s="69"/>
      <c r="K82" s="69">
        <v>7</v>
      </c>
      <c r="L82" s="69">
        <v>2</v>
      </c>
      <c r="M82" s="70">
        <f t="shared" si="23"/>
        <v>0.55000000000000004</v>
      </c>
      <c r="N82" s="69">
        <f t="shared" si="24"/>
        <v>20</v>
      </c>
      <c r="O82" s="73">
        <f t="shared" si="25"/>
        <v>1</v>
      </c>
      <c r="P82" s="72">
        <f t="shared" si="26"/>
        <v>0.55000000000000004</v>
      </c>
      <c r="Q82" s="81"/>
    </row>
    <row r="83" spans="1:17" ht="15">
      <c r="A83" s="5" t="s">
        <v>50</v>
      </c>
      <c r="B83" s="69">
        <v>4</v>
      </c>
      <c r="C83" s="69">
        <v>16</v>
      </c>
      <c r="D83" s="69">
        <v>1</v>
      </c>
      <c r="E83" s="69"/>
      <c r="F83" s="69">
        <v>15</v>
      </c>
      <c r="G83" s="69">
        <v>8</v>
      </c>
      <c r="H83" s="69">
        <v>2</v>
      </c>
      <c r="I83" s="69">
        <v>1</v>
      </c>
      <c r="J83" s="69"/>
      <c r="K83" s="69">
        <v>5</v>
      </c>
      <c r="L83" s="69">
        <v>5</v>
      </c>
      <c r="M83" s="70">
        <f t="shared" si="23"/>
        <v>0.53333333333333333</v>
      </c>
      <c r="N83" s="69">
        <f t="shared" si="24"/>
        <v>18</v>
      </c>
      <c r="O83" s="73">
        <f t="shared" si="25"/>
        <v>1.2</v>
      </c>
      <c r="P83" s="72">
        <f t="shared" si="26"/>
        <v>0.8</v>
      </c>
      <c r="Q83" s="81"/>
    </row>
    <row r="84" spans="1:17" ht="15">
      <c r="A84" s="76" t="s">
        <v>109</v>
      </c>
      <c r="B84" s="69">
        <v>8</v>
      </c>
      <c r="C84" s="69">
        <v>32</v>
      </c>
      <c r="D84" s="69"/>
      <c r="E84" s="69"/>
      <c r="F84" s="69">
        <v>32</v>
      </c>
      <c r="G84" s="69">
        <v>6</v>
      </c>
      <c r="H84" s="125">
        <v>3</v>
      </c>
      <c r="I84" s="69"/>
      <c r="J84" s="69"/>
      <c r="K84" s="125">
        <v>5</v>
      </c>
      <c r="L84" s="69">
        <v>3</v>
      </c>
      <c r="M84" s="70">
        <f t="shared" si="23"/>
        <v>0.1875</v>
      </c>
      <c r="N84" s="69">
        <f t="shared" si="24"/>
        <v>14</v>
      </c>
      <c r="O84" s="73">
        <f t="shared" si="25"/>
        <v>0.4375</v>
      </c>
      <c r="P84" s="72">
        <f t="shared" si="26"/>
        <v>0.28125</v>
      </c>
      <c r="Q84" s="81"/>
    </row>
    <row r="85" spans="1:17" ht="15">
      <c r="A85" s="5" t="s">
        <v>172</v>
      </c>
      <c r="B85" s="69">
        <v>2</v>
      </c>
      <c r="C85" s="69">
        <v>8</v>
      </c>
      <c r="D85" s="69"/>
      <c r="E85" s="69"/>
      <c r="F85" s="69">
        <v>8</v>
      </c>
      <c r="G85" s="69">
        <v>4</v>
      </c>
      <c r="H85" s="69"/>
      <c r="I85" s="69"/>
      <c r="J85" s="69">
        <v>1</v>
      </c>
      <c r="K85" s="69">
        <v>3</v>
      </c>
      <c r="L85" s="69">
        <v>3</v>
      </c>
      <c r="M85" s="70">
        <f t="shared" si="23"/>
        <v>0.5</v>
      </c>
      <c r="N85" s="69">
        <f t="shared" si="24"/>
        <v>10</v>
      </c>
      <c r="O85" s="73">
        <f t="shared" si="25"/>
        <v>1.25</v>
      </c>
      <c r="P85" s="72">
        <f t="shared" si="26"/>
        <v>0.875</v>
      </c>
      <c r="Q85" s="81"/>
    </row>
    <row r="86" spans="1:17" ht="15">
      <c r="A86" s="76" t="s">
        <v>115</v>
      </c>
      <c r="B86" s="69">
        <v>8</v>
      </c>
      <c r="C86" s="69">
        <v>27</v>
      </c>
      <c r="D86" s="69">
        <v>2</v>
      </c>
      <c r="E86" s="69"/>
      <c r="F86" s="69">
        <v>25</v>
      </c>
      <c r="G86" s="69">
        <v>5</v>
      </c>
      <c r="H86" s="69"/>
      <c r="I86" s="69"/>
      <c r="J86" s="69"/>
      <c r="K86" s="69">
        <v>2</v>
      </c>
      <c r="L86" s="69">
        <v>2</v>
      </c>
      <c r="M86" s="70">
        <f t="shared" si="23"/>
        <v>0.2</v>
      </c>
      <c r="N86" s="69">
        <f t="shared" si="24"/>
        <v>9</v>
      </c>
      <c r="O86" s="73">
        <f t="shared" si="25"/>
        <v>0.36</v>
      </c>
      <c r="P86" s="72">
        <f t="shared" si="26"/>
        <v>0.2</v>
      </c>
      <c r="Q86" s="81"/>
    </row>
    <row r="87" spans="1:17" ht="15">
      <c r="A87" s="76" t="s">
        <v>195</v>
      </c>
      <c r="B87" s="69">
        <v>1</v>
      </c>
      <c r="C87" s="69">
        <v>4</v>
      </c>
      <c r="D87" s="69"/>
      <c r="E87" s="69"/>
      <c r="F87" s="69">
        <v>4</v>
      </c>
      <c r="G87" s="69">
        <v>3</v>
      </c>
      <c r="H87" s="69"/>
      <c r="I87" s="69"/>
      <c r="J87" s="69"/>
      <c r="K87" s="69"/>
      <c r="L87" s="69"/>
      <c r="M87" s="70">
        <f t="shared" si="23"/>
        <v>0.75</v>
      </c>
      <c r="N87" s="69">
        <f t="shared" si="24"/>
        <v>3</v>
      </c>
      <c r="O87" s="73">
        <f t="shared" si="25"/>
        <v>0.75</v>
      </c>
      <c r="P87" s="72">
        <f t="shared" si="26"/>
        <v>0.75</v>
      </c>
      <c r="Q87" s="81"/>
    </row>
    <row r="88" spans="1:17" ht="15">
      <c r="A88" s="76" t="s">
        <v>205</v>
      </c>
      <c r="B88" s="69">
        <v>1</v>
      </c>
      <c r="C88" s="69">
        <v>3</v>
      </c>
      <c r="D88" s="69">
        <v>1</v>
      </c>
      <c r="E88" s="69"/>
      <c r="F88" s="69">
        <v>2</v>
      </c>
      <c r="G88" s="69">
        <v>1</v>
      </c>
      <c r="H88" s="69"/>
      <c r="I88" s="69"/>
      <c r="J88" s="69"/>
      <c r="K88" s="69">
        <v>1</v>
      </c>
      <c r="L88" s="69"/>
      <c r="M88" s="70">
        <f t="shared" si="23"/>
        <v>0.5</v>
      </c>
      <c r="N88" s="69">
        <f t="shared" si="24"/>
        <v>2</v>
      </c>
      <c r="O88" s="73">
        <f t="shared" si="25"/>
        <v>1</v>
      </c>
      <c r="P88" s="72">
        <f t="shared" si="26"/>
        <v>0.5</v>
      </c>
      <c r="Q88" s="81"/>
    </row>
    <row r="89" spans="1:17" ht="15">
      <c r="A89" s="5" t="s">
        <v>73</v>
      </c>
      <c r="B89" s="69">
        <v>1</v>
      </c>
      <c r="C89" s="69">
        <v>3</v>
      </c>
      <c r="D89" s="69"/>
      <c r="E89" s="69"/>
      <c r="F89" s="69">
        <v>3</v>
      </c>
      <c r="G89" s="69">
        <v>1</v>
      </c>
      <c r="H89" s="69"/>
      <c r="I89" s="69"/>
      <c r="J89" s="69"/>
      <c r="K89" s="69"/>
      <c r="L89" s="69"/>
      <c r="M89" s="70">
        <f t="shared" si="23"/>
        <v>0.33333333333333331</v>
      </c>
      <c r="N89" s="69">
        <f t="shared" si="24"/>
        <v>1</v>
      </c>
      <c r="O89" s="73">
        <f t="shared" si="25"/>
        <v>0.33333333333333331</v>
      </c>
      <c r="P89" s="72">
        <f t="shared" si="26"/>
        <v>0.33333333333333331</v>
      </c>
      <c r="Q89" s="81"/>
    </row>
    <row r="90" spans="1:17" ht="15">
      <c r="A90" s="5" t="s">
        <v>164</v>
      </c>
      <c r="B90" s="69">
        <v>1</v>
      </c>
      <c r="C90" s="69">
        <v>3</v>
      </c>
      <c r="D90" s="69"/>
      <c r="E90" s="69"/>
      <c r="F90" s="69">
        <v>3</v>
      </c>
      <c r="G90" s="69">
        <v>0</v>
      </c>
      <c r="H90" s="69"/>
      <c r="I90" s="69"/>
      <c r="J90" s="69"/>
      <c r="K90" s="69"/>
      <c r="L90" s="69"/>
      <c r="M90" s="70">
        <f t="shared" si="23"/>
        <v>0</v>
      </c>
      <c r="N90" s="69">
        <f t="shared" si="24"/>
        <v>0</v>
      </c>
      <c r="O90" s="73">
        <f t="shared" si="25"/>
        <v>0</v>
      </c>
      <c r="P90" s="72">
        <f t="shared" si="26"/>
        <v>0</v>
      </c>
      <c r="Q90" s="81"/>
    </row>
    <row r="91" spans="1:17" ht="15">
      <c r="A91" s="5" t="s">
        <v>163</v>
      </c>
      <c r="B91" s="69">
        <v>1</v>
      </c>
      <c r="C91" s="69">
        <v>3</v>
      </c>
      <c r="D91" s="69"/>
      <c r="E91" s="69"/>
      <c r="F91" s="69">
        <v>3</v>
      </c>
      <c r="G91" s="69">
        <v>0</v>
      </c>
      <c r="H91" s="69"/>
      <c r="I91" s="69"/>
      <c r="J91" s="69"/>
      <c r="K91" s="69"/>
      <c r="L91" s="69"/>
      <c r="M91" s="70">
        <f t="shared" si="23"/>
        <v>0</v>
      </c>
      <c r="N91" s="69">
        <f t="shared" si="24"/>
        <v>0</v>
      </c>
      <c r="O91" s="73">
        <f t="shared" si="25"/>
        <v>0</v>
      </c>
      <c r="P91" s="72">
        <f t="shared" si="26"/>
        <v>0</v>
      </c>
      <c r="Q91" s="81"/>
    </row>
    <row r="92" spans="1:17" ht="15">
      <c r="A92" s="101" t="s">
        <v>146</v>
      </c>
      <c r="B92" s="69">
        <v>3</v>
      </c>
      <c r="C92" s="69">
        <v>11</v>
      </c>
      <c r="D92" s="69"/>
      <c r="E92" s="69"/>
      <c r="F92" s="69">
        <v>11</v>
      </c>
      <c r="G92" s="69">
        <v>5</v>
      </c>
      <c r="H92" s="69"/>
      <c r="I92" s="69"/>
      <c r="J92" s="69"/>
      <c r="K92" s="69">
        <v>2</v>
      </c>
      <c r="L92" s="69">
        <v>3</v>
      </c>
      <c r="M92" s="70">
        <f t="shared" ref="M92:M94" si="27">(G92/F92)</f>
        <v>0.45454545454545453</v>
      </c>
      <c r="N92" s="69">
        <f t="shared" ref="N92:N94" si="28">(G92+K92+L92)</f>
        <v>10</v>
      </c>
      <c r="O92" s="73">
        <f t="shared" ref="O92:O94" si="29">(N92/F92)</f>
        <v>0.90909090909090906</v>
      </c>
      <c r="P92" s="72">
        <f t="shared" ref="P92:P94" si="30">((G92-H92-I92-J92)+(2*H92)+(3*I92)+(4*J92))/F92</f>
        <v>0.45454545454545453</v>
      </c>
      <c r="Q92" s="81"/>
    </row>
    <row r="93" spans="1:17" ht="15">
      <c r="A93" s="101" t="s">
        <v>196</v>
      </c>
      <c r="B93" s="69">
        <v>1</v>
      </c>
      <c r="C93" s="69">
        <v>4</v>
      </c>
      <c r="D93" s="69"/>
      <c r="E93" s="69">
        <v>1</v>
      </c>
      <c r="F93" s="69">
        <v>3</v>
      </c>
      <c r="G93" s="69">
        <v>2</v>
      </c>
      <c r="H93" s="69">
        <v>1</v>
      </c>
      <c r="I93" s="69"/>
      <c r="J93" s="69"/>
      <c r="K93" s="69">
        <v>1</v>
      </c>
      <c r="L93" s="69">
        <v>1</v>
      </c>
      <c r="M93" s="70">
        <f t="shared" si="27"/>
        <v>0.66666666666666663</v>
      </c>
      <c r="N93" s="69">
        <f t="shared" si="28"/>
        <v>4</v>
      </c>
      <c r="O93" s="73">
        <f t="shared" si="29"/>
        <v>1.3333333333333333</v>
      </c>
      <c r="P93" s="72">
        <f t="shared" si="30"/>
        <v>1</v>
      </c>
      <c r="Q93" s="81"/>
    </row>
    <row r="94" spans="1:17" ht="15">
      <c r="A94" s="97" t="s">
        <v>108</v>
      </c>
      <c r="B94" s="69">
        <v>2</v>
      </c>
      <c r="C94" s="69">
        <v>6</v>
      </c>
      <c r="D94" s="69"/>
      <c r="E94" s="69"/>
      <c r="F94" s="69">
        <v>6</v>
      </c>
      <c r="G94" s="69">
        <v>0</v>
      </c>
      <c r="H94" s="69"/>
      <c r="I94" s="69"/>
      <c r="J94" s="69"/>
      <c r="K94" s="69"/>
      <c r="L94" s="69"/>
      <c r="M94" s="70">
        <f t="shared" si="27"/>
        <v>0</v>
      </c>
      <c r="N94" s="69">
        <f t="shared" si="28"/>
        <v>0</v>
      </c>
      <c r="O94" s="73">
        <f t="shared" si="29"/>
        <v>0</v>
      </c>
      <c r="P94" s="72">
        <f t="shared" si="30"/>
        <v>0</v>
      </c>
      <c r="Q94" s="81"/>
    </row>
    <row r="95" spans="1:17" ht="5.0999999999999996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48"/>
      <c r="P95" s="48"/>
    </row>
    <row r="96" spans="1:17" ht="15">
      <c r="A96" s="5" t="s">
        <v>9</v>
      </c>
      <c r="B96" s="5"/>
      <c r="C96" s="45">
        <f t="shared" ref="C96:L96" si="31">SUM(C74:C95)</f>
        <v>373</v>
      </c>
      <c r="D96" s="6">
        <f t="shared" si="31"/>
        <v>9</v>
      </c>
      <c r="E96" s="6">
        <f t="shared" si="31"/>
        <v>2</v>
      </c>
      <c r="F96" s="45">
        <f t="shared" si="31"/>
        <v>362</v>
      </c>
      <c r="G96" s="45">
        <f t="shared" si="31"/>
        <v>186</v>
      </c>
      <c r="H96" s="6">
        <f t="shared" si="31"/>
        <v>36</v>
      </c>
      <c r="I96" s="6">
        <f t="shared" si="31"/>
        <v>5</v>
      </c>
      <c r="J96" s="6">
        <f t="shared" si="31"/>
        <v>7</v>
      </c>
      <c r="K96" s="50">
        <f t="shared" si="31"/>
        <v>95</v>
      </c>
      <c r="L96" s="45">
        <f t="shared" si="31"/>
        <v>95</v>
      </c>
      <c r="M96" s="1">
        <f>(G96/F96)</f>
        <v>0.51381215469613262</v>
      </c>
      <c r="N96" s="29">
        <f>G96+K96+L96</f>
        <v>376</v>
      </c>
      <c r="O96" s="49">
        <f>N96/F96</f>
        <v>1.0386740331491713</v>
      </c>
      <c r="P96" s="46">
        <f>((G96-H96-I96-J96)+(2*H96)+(3*I96)+(4*J96))/F96</f>
        <v>0.69889502762430944</v>
      </c>
    </row>
    <row r="97" spans="1:16" ht="30" customHeight="1">
      <c r="A97" s="103" t="s">
        <v>82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4"/>
    </row>
    <row r="98" spans="1:16" ht="15.75">
      <c r="A98" s="2" t="s">
        <v>30</v>
      </c>
      <c r="B98" s="3" t="s">
        <v>31</v>
      </c>
      <c r="C98" s="3" t="s">
        <v>42</v>
      </c>
      <c r="D98" s="3" t="s">
        <v>29</v>
      </c>
      <c r="E98" s="3" t="s">
        <v>37</v>
      </c>
      <c r="F98" s="3" t="s">
        <v>1</v>
      </c>
      <c r="G98" s="3" t="s">
        <v>2</v>
      </c>
      <c r="H98" s="3" t="s">
        <v>3</v>
      </c>
      <c r="I98" s="3" t="s">
        <v>4</v>
      </c>
      <c r="J98" s="3" t="s">
        <v>5</v>
      </c>
      <c r="K98" s="3" t="s">
        <v>6</v>
      </c>
      <c r="L98" s="3" t="s">
        <v>7</v>
      </c>
      <c r="M98" s="3" t="s">
        <v>8</v>
      </c>
      <c r="N98" s="3" t="s">
        <v>10</v>
      </c>
      <c r="O98" s="47" t="s">
        <v>25</v>
      </c>
      <c r="P98" s="3" t="s">
        <v>43</v>
      </c>
    </row>
    <row r="99" spans="1:16" ht="5.0999999999999996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48"/>
      <c r="P99" s="7"/>
    </row>
    <row r="100" spans="1:16" ht="15">
      <c r="A100" s="5" t="s">
        <v>92</v>
      </c>
      <c r="B100" s="69">
        <v>9</v>
      </c>
      <c r="C100" s="69">
        <v>33</v>
      </c>
      <c r="D100" s="69"/>
      <c r="E100" s="69">
        <v>2</v>
      </c>
      <c r="F100" s="69">
        <v>31</v>
      </c>
      <c r="G100" s="69">
        <v>18</v>
      </c>
      <c r="H100" s="69">
        <v>5</v>
      </c>
      <c r="I100" s="69"/>
      <c r="J100" s="69"/>
      <c r="K100" s="69">
        <v>8</v>
      </c>
      <c r="L100" s="120">
        <v>14</v>
      </c>
      <c r="M100" s="70">
        <f>(G100/F100)</f>
        <v>0.58064516129032262</v>
      </c>
      <c r="N100" s="69">
        <f>(G100+K100+L100)</f>
        <v>40</v>
      </c>
      <c r="O100" s="73">
        <f>(N100/F100)</f>
        <v>1.2903225806451613</v>
      </c>
      <c r="P100" s="72">
        <f>((G100-H100-I100-J100)+(2*H100)+(3*I100)+(4*J100))/F100</f>
        <v>0.74193548387096775</v>
      </c>
    </row>
    <row r="101" spans="1:16" ht="15">
      <c r="A101" s="5" t="s">
        <v>63</v>
      </c>
      <c r="B101" s="69">
        <v>9</v>
      </c>
      <c r="C101" s="69">
        <v>35</v>
      </c>
      <c r="D101" s="69"/>
      <c r="E101" s="69"/>
      <c r="F101" s="69">
        <v>35</v>
      </c>
      <c r="G101" s="69">
        <v>25</v>
      </c>
      <c r="H101" s="69">
        <v>2</v>
      </c>
      <c r="I101" s="69">
        <v>1</v>
      </c>
      <c r="J101" s="69"/>
      <c r="K101" s="69">
        <v>12</v>
      </c>
      <c r="L101" s="69">
        <v>3</v>
      </c>
      <c r="M101" s="119">
        <f>(G101/F101)</f>
        <v>0.7142857142857143</v>
      </c>
      <c r="N101" s="69">
        <f>(G101+K101+L101)</f>
        <v>40</v>
      </c>
      <c r="O101" s="73">
        <f>(N101/F101)</f>
        <v>1.1428571428571428</v>
      </c>
      <c r="P101" s="72">
        <f>((G101-H101-I101-J101)+(2*H101)+(3*I101)+(4*J101))/F101</f>
        <v>0.82857142857142863</v>
      </c>
    </row>
    <row r="102" spans="1:16" ht="15">
      <c r="A102" s="5" t="s">
        <v>60</v>
      </c>
      <c r="B102" s="69">
        <v>10</v>
      </c>
      <c r="C102" s="69">
        <v>33</v>
      </c>
      <c r="D102" s="69"/>
      <c r="E102" s="69">
        <v>1</v>
      </c>
      <c r="F102" s="69">
        <v>32</v>
      </c>
      <c r="G102" s="69">
        <v>20</v>
      </c>
      <c r="H102" s="69">
        <v>4</v>
      </c>
      <c r="I102" s="69"/>
      <c r="J102" s="69"/>
      <c r="K102" s="69">
        <v>5</v>
      </c>
      <c r="L102" s="69">
        <v>13</v>
      </c>
      <c r="M102" s="70">
        <f>(G102/F102)</f>
        <v>0.625</v>
      </c>
      <c r="N102" s="69">
        <f>(G102+K102+L102)</f>
        <v>38</v>
      </c>
      <c r="O102" s="73">
        <f>(N102/F102)</f>
        <v>1.1875</v>
      </c>
      <c r="P102" s="72">
        <f>((G102-H102-I102-J102)+(2*H102)+(3*I102)+(4*J102))/F102</f>
        <v>0.75</v>
      </c>
    </row>
    <row r="103" spans="1:16" ht="15">
      <c r="A103" s="5" t="s">
        <v>90</v>
      </c>
      <c r="B103" s="69">
        <v>9</v>
      </c>
      <c r="C103" s="69">
        <v>32</v>
      </c>
      <c r="D103" s="69"/>
      <c r="E103" s="69">
        <v>1</v>
      </c>
      <c r="F103" s="69">
        <v>31</v>
      </c>
      <c r="G103" s="69">
        <v>15</v>
      </c>
      <c r="H103" s="69">
        <v>4</v>
      </c>
      <c r="I103" s="69">
        <v>1</v>
      </c>
      <c r="J103" s="69"/>
      <c r="K103" s="69">
        <v>9</v>
      </c>
      <c r="L103" s="69">
        <v>8</v>
      </c>
      <c r="M103" s="70">
        <f>(G103/F103)</f>
        <v>0.4838709677419355</v>
      </c>
      <c r="N103" s="69">
        <f>(G103+K103+L103)</f>
        <v>32</v>
      </c>
      <c r="O103" s="73">
        <f>(N103/F103)</f>
        <v>1.032258064516129</v>
      </c>
      <c r="P103" s="72">
        <f>((G103-H103-I103-J103)+(2*H103)+(3*I103)+(4*J103))/F103</f>
        <v>0.67741935483870963</v>
      </c>
    </row>
    <row r="104" spans="1:16" ht="15">
      <c r="A104" s="33" t="s">
        <v>68</v>
      </c>
      <c r="B104" s="69">
        <v>10</v>
      </c>
      <c r="C104" s="69">
        <v>38</v>
      </c>
      <c r="D104" s="69">
        <v>1</v>
      </c>
      <c r="E104" s="69"/>
      <c r="F104" s="69">
        <v>37</v>
      </c>
      <c r="G104" s="69">
        <v>15</v>
      </c>
      <c r="H104" s="69"/>
      <c r="I104" s="69"/>
      <c r="J104" s="69"/>
      <c r="K104" s="125">
        <v>10</v>
      </c>
      <c r="L104" s="125">
        <v>7</v>
      </c>
      <c r="M104" s="70">
        <f>(G104/F104)</f>
        <v>0.40540540540540543</v>
      </c>
      <c r="N104" s="125">
        <f>(G104+K104+L104)</f>
        <v>32</v>
      </c>
      <c r="O104" s="73">
        <f>(N104/F104)</f>
        <v>0.86486486486486491</v>
      </c>
      <c r="P104" s="72">
        <f>((G104-H104-I104-J104)+(2*H104)+(3*I104)+(4*J104))/F104</f>
        <v>0.40540540540540543</v>
      </c>
    </row>
    <row r="105" spans="1:16" ht="15">
      <c r="A105" s="5" t="s">
        <v>95</v>
      </c>
      <c r="B105" s="69">
        <v>9</v>
      </c>
      <c r="C105" s="69">
        <v>28</v>
      </c>
      <c r="D105" s="69">
        <v>1</v>
      </c>
      <c r="E105" s="69">
        <v>3</v>
      </c>
      <c r="F105" s="69">
        <v>24</v>
      </c>
      <c r="G105" s="69">
        <v>18</v>
      </c>
      <c r="H105" s="69">
        <v>4</v>
      </c>
      <c r="I105" s="69"/>
      <c r="J105" s="69"/>
      <c r="K105" s="69">
        <v>4</v>
      </c>
      <c r="L105" s="69">
        <v>9</v>
      </c>
      <c r="M105" s="119">
        <f>(G105/F105)</f>
        <v>0.75</v>
      </c>
      <c r="N105" s="69">
        <f>(G105+K105+L105)</f>
        <v>31</v>
      </c>
      <c r="O105" s="73">
        <f>(N105/F105)</f>
        <v>1.2916666666666667</v>
      </c>
      <c r="P105" s="72">
        <f>((G105-H105-I105-J105)+(2*H105)+(3*I105)+(4*J105))/F105</f>
        <v>0.91666666666666663</v>
      </c>
    </row>
    <row r="106" spans="1:16" ht="15">
      <c r="A106" s="5" t="s">
        <v>120</v>
      </c>
      <c r="B106" s="69">
        <v>9</v>
      </c>
      <c r="C106" s="69">
        <v>31</v>
      </c>
      <c r="D106" s="69">
        <v>1</v>
      </c>
      <c r="E106" s="69"/>
      <c r="F106" s="69">
        <v>30</v>
      </c>
      <c r="G106" s="69">
        <v>15</v>
      </c>
      <c r="H106" s="69">
        <v>2</v>
      </c>
      <c r="I106" s="69"/>
      <c r="J106" s="69"/>
      <c r="K106" s="69">
        <v>4</v>
      </c>
      <c r="L106" s="69">
        <v>7</v>
      </c>
      <c r="M106" s="70">
        <f>(G106/F106)</f>
        <v>0.5</v>
      </c>
      <c r="N106" s="69">
        <f>(G106+K106+L106)</f>
        <v>26</v>
      </c>
      <c r="O106" s="73">
        <f>(N106/F106)</f>
        <v>0.8666666666666667</v>
      </c>
      <c r="P106" s="72">
        <f>((G106-H106-I106-J106)+(2*H106)+(3*I106)+(4*J106))/F106</f>
        <v>0.56666666666666665</v>
      </c>
    </row>
    <row r="107" spans="1:16" ht="15">
      <c r="A107" s="5" t="s">
        <v>116</v>
      </c>
      <c r="B107" s="69">
        <v>8</v>
      </c>
      <c r="C107" s="69">
        <v>30</v>
      </c>
      <c r="D107" s="69">
        <v>1</v>
      </c>
      <c r="E107" s="69">
        <v>2</v>
      </c>
      <c r="F107" s="69">
        <v>27</v>
      </c>
      <c r="G107" s="69">
        <v>15</v>
      </c>
      <c r="H107" s="69">
        <v>3</v>
      </c>
      <c r="I107" s="69">
        <v>1</v>
      </c>
      <c r="J107" s="69"/>
      <c r="K107" s="69">
        <v>7</v>
      </c>
      <c r="L107" s="69">
        <v>3</v>
      </c>
      <c r="M107" s="70">
        <f>(G107/F107)</f>
        <v>0.55555555555555558</v>
      </c>
      <c r="N107" s="69">
        <f>(G107+K107+L107)</f>
        <v>25</v>
      </c>
      <c r="O107" s="73">
        <f>(N107/F107)</f>
        <v>0.92592592592592593</v>
      </c>
      <c r="P107" s="72">
        <f>((G107-H107-I107-J107)+(2*H107)+(3*I107)+(4*J107))/F107</f>
        <v>0.7407407407407407</v>
      </c>
    </row>
    <row r="108" spans="1:16" ht="15">
      <c r="A108" s="5" t="s">
        <v>165</v>
      </c>
      <c r="B108" s="69">
        <v>6</v>
      </c>
      <c r="C108" s="69">
        <v>23</v>
      </c>
      <c r="D108" s="69"/>
      <c r="E108" s="69"/>
      <c r="F108" s="69">
        <v>23</v>
      </c>
      <c r="G108" s="69">
        <v>11</v>
      </c>
      <c r="H108" s="69">
        <v>1</v>
      </c>
      <c r="I108" s="69"/>
      <c r="J108" s="69"/>
      <c r="K108" s="69">
        <v>6</v>
      </c>
      <c r="L108" s="69">
        <v>3</v>
      </c>
      <c r="M108" s="70">
        <f>(G108/F108)</f>
        <v>0.47826086956521741</v>
      </c>
      <c r="N108" s="69">
        <f>(G108+K108+L108)</f>
        <v>20</v>
      </c>
      <c r="O108" s="73">
        <f>(N108/F108)</f>
        <v>0.86956521739130432</v>
      </c>
      <c r="P108" s="72">
        <f>((G108-H108-I108-J108)+(2*H108)+(3*I108)+(4*J108))/F108</f>
        <v>0.52173913043478259</v>
      </c>
    </row>
    <row r="109" spans="1:16" ht="15">
      <c r="A109" s="5" t="s">
        <v>91</v>
      </c>
      <c r="B109" s="69">
        <v>10</v>
      </c>
      <c r="C109" s="69">
        <v>32</v>
      </c>
      <c r="D109" s="69"/>
      <c r="E109" s="69"/>
      <c r="F109" s="69">
        <v>32</v>
      </c>
      <c r="G109" s="69">
        <v>13</v>
      </c>
      <c r="H109" s="69"/>
      <c r="I109" s="69">
        <v>1</v>
      </c>
      <c r="J109" s="69"/>
      <c r="K109" s="69">
        <v>4</v>
      </c>
      <c r="L109" s="69">
        <v>3</v>
      </c>
      <c r="M109" s="70">
        <f>(G109/F109)</f>
        <v>0.40625</v>
      </c>
      <c r="N109" s="69">
        <f>(G109+K109+L109)</f>
        <v>20</v>
      </c>
      <c r="O109" s="73">
        <f>(N109/F109)</f>
        <v>0.625</v>
      </c>
      <c r="P109" s="72">
        <f>((G109-H109-I109-J109)+(2*H109)+(3*I109)+(4*J109))/F109</f>
        <v>0.46875</v>
      </c>
    </row>
    <row r="110" spans="1:16" ht="15">
      <c r="A110" s="76" t="s">
        <v>173</v>
      </c>
      <c r="B110" s="69">
        <v>6</v>
      </c>
      <c r="C110" s="69">
        <v>21</v>
      </c>
      <c r="D110" s="69">
        <v>1</v>
      </c>
      <c r="E110" s="69"/>
      <c r="F110" s="69">
        <v>20</v>
      </c>
      <c r="G110" s="69">
        <v>10</v>
      </c>
      <c r="H110" s="125">
        <v>2</v>
      </c>
      <c r="I110" s="69"/>
      <c r="J110" s="69"/>
      <c r="K110" s="125">
        <v>5</v>
      </c>
      <c r="L110" s="69">
        <v>3</v>
      </c>
      <c r="M110" s="124">
        <f>(G110/F110)</f>
        <v>0.5</v>
      </c>
      <c r="N110" s="69">
        <f>(G110+K110+L110)</f>
        <v>18</v>
      </c>
      <c r="O110" s="127">
        <f>(N110/F110)</f>
        <v>0.9</v>
      </c>
      <c r="P110" s="128">
        <f>((G110-H110-I110-J110)+(2*H110)+(3*I110)+(4*J110))/F110</f>
        <v>0.6</v>
      </c>
    </row>
    <row r="111" spans="1:16" ht="15">
      <c r="A111" s="76" t="s">
        <v>119</v>
      </c>
      <c r="B111" s="69">
        <v>5</v>
      </c>
      <c r="C111" s="69">
        <v>16</v>
      </c>
      <c r="D111" s="69"/>
      <c r="E111" s="69"/>
      <c r="F111" s="69">
        <v>16</v>
      </c>
      <c r="G111" s="69">
        <v>5</v>
      </c>
      <c r="H111" s="125">
        <v>1</v>
      </c>
      <c r="I111" s="69"/>
      <c r="J111" s="69"/>
      <c r="K111" s="69">
        <v>2</v>
      </c>
      <c r="L111" s="69">
        <v>1</v>
      </c>
      <c r="M111" s="70">
        <f>(G111/F111)</f>
        <v>0.3125</v>
      </c>
      <c r="N111" s="69">
        <f>(G111+K111+L111)</f>
        <v>8</v>
      </c>
      <c r="O111" s="73">
        <f>(N111/F111)</f>
        <v>0.5</v>
      </c>
      <c r="P111" s="72">
        <f>((G111-H111-I111-J111)+(2*H111)+(3*I111)+(4*J111))/F111</f>
        <v>0.375</v>
      </c>
    </row>
    <row r="112" spans="1:16" ht="15">
      <c r="A112" s="26" t="s">
        <v>93</v>
      </c>
      <c r="B112" s="69">
        <v>6</v>
      </c>
      <c r="C112" s="69">
        <v>17</v>
      </c>
      <c r="D112" s="69"/>
      <c r="E112" s="69"/>
      <c r="F112" s="69">
        <v>17</v>
      </c>
      <c r="G112" s="69">
        <v>6</v>
      </c>
      <c r="H112" s="69"/>
      <c r="I112" s="69"/>
      <c r="J112" s="69"/>
      <c r="K112" s="69">
        <v>1</v>
      </c>
      <c r="L112" s="69"/>
      <c r="M112" s="70">
        <f>(G112/F112)</f>
        <v>0.35294117647058826</v>
      </c>
      <c r="N112" s="69">
        <f>(G112+K112+L112)</f>
        <v>7</v>
      </c>
      <c r="O112" s="73">
        <f>(N112/F112)</f>
        <v>0.41176470588235292</v>
      </c>
      <c r="P112" s="72">
        <f>((G112-H112-I112-J112)+(2*H112)+(3*I112)+(4*J112))/F112</f>
        <v>0.35294117647058826</v>
      </c>
    </row>
    <row r="113" spans="1:16" ht="15">
      <c r="A113" s="5" t="s">
        <v>160</v>
      </c>
      <c r="B113" s="69">
        <v>2</v>
      </c>
      <c r="C113" s="69">
        <v>6</v>
      </c>
      <c r="D113" s="69"/>
      <c r="E113" s="69"/>
      <c r="F113" s="69">
        <v>6</v>
      </c>
      <c r="G113" s="69">
        <v>2</v>
      </c>
      <c r="H113" s="69">
        <v>1</v>
      </c>
      <c r="I113" s="69"/>
      <c r="J113" s="69"/>
      <c r="K113" s="69">
        <v>1</v>
      </c>
      <c r="L113" s="69">
        <v>1</v>
      </c>
      <c r="M113" s="70">
        <f>(G113/F113)</f>
        <v>0.33333333333333331</v>
      </c>
      <c r="N113" s="69">
        <f>(G113+K113+L113)</f>
        <v>4</v>
      </c>
      <c r="O113" s="73">
        <f>(N113/F113)</f>
        <v>0.66666666666666663</v>
      </c>
      <c r="P113" s="72">
        <f>((G113-H113-I113-J113)+(2*H113)+(3*I113)+(4*J113))/F113</f>
        <v>0.5</v>
      </c>
    </row>
    <row r="114" spans="1:16" ht="15">
      <c r="A114" s="5" t="s">
        <v>104</v>
      </c>
      <c r="B114" s="69">
        <v>1</v>
      </c>
      <c r="C114" s="69">
        <v>3</v>
      </c>
      <c r="D114" s="69"/>
      <c r="E114" s="69"/>
      <c r="F114" s="69">
        <v>3</v>
      </c>
      <c r="G114" s="69">
        <v>1</v>
      </c>
      <c r="H114" s="69"/>
      <c r="I114" s="69"/>
      <c r="J114" s="69"/>
      <c r="K114" s="69"/>
      <c r="L114" s="69"/>
      <c r="M114" s="70">
        <f>(G114/F114)</f>
        <v>0.33333333333333331</v>
      </c>
      <c r="N114" s="69">
        <f>(G114+K114+L114)</f>
        <v>1</v>
      </c>
      <c r="O114" s="73">
        <f>(N114/F114)</f>
        <v>0.33333333333333331</v>
      </c>
      <c r="P114" s="72">
        <f>((G114-H114-I114-J114)+(2*H114)+(3*I114)+(4*J114))/F114</f>
        <v>0.33333333333333331</v>
      </c>
    </row>
    <row r="115" spans="1:16" ht="15">
      <c r="A115" s="76" t="s">
        <v>198</v>
      </c>
      <c r="B115" s="69">
        <v>1</v>
      </c>
      <c r="C115" s="69">
        <v>3</v>
      </c>
      <c r="D115" s="69"/>
      <c r="E115" s="69"/>
      <c r="F115" s="69">
        <v>3</v>
      </c>
      <c r="G115" s="69">
        <v>0</v>
      </c>
      <c r="H115" s="69"/>
      <c r="I115" s="69"/>
      <c r="J115" s="69"/>
      <c r="K115" s="69"/>
      <c r="L115" s="69"/>
      <c r="M115" s="70">
        <f>(G115/F115)</f>
        <v>0</v>
      </c>
      <c r="N115" s="69">
        <f>(G115+K115+L115)</f>
        <v>0</v>
      </c>
      <c r="O115" s="73">
        <f>(N115/F115)</f>
        <v>0</v>
      </c>
      <c r="P115" s="72">
        <f>((G115-H115-I115-J115)+(2*H115)+(3*I115)+(4*J115))/F115</f>
        <v>0</v>
      </c>
    </row>
    <row r="116" spans="1:16" ht="15">
      <c r="A116" s="33" t="s">
        <v>145</v>
      </c>
      <c r="B116" s="69">
        <v>1</v>
      </c>
      <c r="C116" s="69">
        <v>2</v>
      </c>
      <c r="D116" s="69"/>
      <c r="E116" s="69"/>
      <c r="F116" s="69">
        <v>2</v>
      </c>
      <c r="G116" s="69"/>
      <c r="H116" s="69"/>
      <c r="I116" s="69"/>
      <c r="J116" s="69"/>
      <c r="K116" s="69"/>
      <c r="L116" s="69"/>
      <c r="M116" s="70">
        <f>(G116/F116)</f>
        <v>0</v>
      </c>
      <c r="N116" s="69">
        <f>(G116+K116+L116)</f>
        <v>0</v>
      </c>
      <c r="O116" s="73">
        <f>(N116/F116)</f>
        <v>0</v>
      </c>
      <c r="P116" s="72">
        <f>((G116-H116-I116-J116)+(2*H116)+(3*I116)+(4*J116))/F116</f>
        <v>0</v>
      </c>
    </row>
    <row r="117" spans="1:16" ht="15">
      <c r="A117" s="97" t="s">
        <v>146</v>
      </c>
      <c r="B117" s="69">
        <v>1</v>
      </c>
      <c r="C117" s="69">
        <v>4</v>
      </c>
      <c r="D117" s="69"/>
      <c r="E117" s="69"/>
      <c r="F117" s="69">
        <v>4</v>
      </c>
      <c r="G117" s="69">
        <v>3</v>
      </c>
      <c r="H117" s="69"/>
      <c r="I117" s="69">
        <v>1</v>
      </c>
      <c r="J117" s="69"/>
      <c r="K117" s="69">
        <v>1</v>
      </c>
      <c r="L117" s="69">
        <v>4</v>
      </c>
      <c r="M117" s="70">
        <f t="shared" ref="M117" si="32">(G117/F117)</f>
        <v>0.75</v>
      </c>
      <c r="N117" s="69">
        <f t="shared" ref="N117" si="33">(G117+K117+L117)</f>
        <v>8</v>
      </c>
      <c r="O117" s="73">
        <f t="shared" ref="O117" si="34">(N117/F117)</f>
        <v>2</v>
      </c>
      <c r="P117" s="72">
        <f t="shared" ref="P117" si="35">((G117-H117-I117-J117)+(2*H117)+(3*I117)+(4*J117))/F117</f>
        <v>1.25</v>
      </c>
    </row>
    <row r="118" spans="1:16" ht="15">
      <c r="A118" s="97" t="s">
        <v>108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70" t="e">
        <f t="shared" ref="M118" si="36">(G118/F118)</f>
        <v>#DIV/0!</v>
      </c>
      <c r="N118" s="69">
        <f t="shared" ref="N118" si="37">(G118+K118+L118)</f>
        <v>0</v>
      </c>
      <c r="O118" s="73" t="e">
        <f t="shared" ref="O118" si="38">(N118/F118)</f>
        <v>#DIV/0!</v>
      </c>
      <c r="P118" s="72" t="e">
        <f t="shared" ref="P118" si="39">((G118-H118-I118-J118)+(2*H118)+(3*I118)+(4*J118))/F118</f>
        <v>#DIV/0!</v>
      </c>
    </row>
    <row r="119" spans="1:16" ht="5.0999999999999996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48"/>
      <c r="P119" s="42"/>
    </row>
    <row r="120" spans="1:16" ht="15">
      <c r="A120" s="5" t="s">
        <v>9</v>
      </c>
      <c r="B120" s="5"/>
      <c r="C120" s="45">
        <f t="shared" ref="C120:L120" si="40">SUM(C100:C119)</f>
        <v>387</v>
      </c>
      <c r="D120" s="6">
        <f t="shared" si="40"/>
        <v>5</v>
      </c>
      <c r="E120" s="6">
        <f t="shared" si="40"/>
        <v>9</v>
      </c>
      <c r="F120" s="45">
        <f t="shared" si="40"/>
        <v>373</v>
      </c>
      <c r="G120" s="45">
        <f t="shared" si="40"/>
        <v>192</v>
      </c>
      <c r="H120" s="6">
        <f t="shared" si="40"/>
        <v>29</v>
      </c>
      <c r="I120" s="6">
        <f t="shared" si="40"/>
        <v>5</v>
      </c>
      <c r="J120" s="6">
        <f t="shared" si="40"/>
        <v>0</v>
      </c>
      <c r="K120" s="45">
        <f t="shared" si="40"/>
        <v>79</v>
      </c>
      <c r="L120" s="45">
        <f t="shared" si="40"/>
        <v>79</v>
      </c>
      <c r="M120" s="1">
        <f>(G120/F120)</f>
        <v>0.51474530831099197</v>
      </c>
      <c r="N120" s="29">
        <f>G120+K120+L120</f>
        <v>350</v>
      </c>
      <c r="O120" s="49">
        <f>N120/F120</f>
        <v>0.93833780160857905</v>
      </c>
      <c r="P120" s="46">
        <f>((G120-H120-I120-J120)+(2*H120)+(3*I120)+(4*J120))/F120</f>
        <v>0.61930294906166217</v>
      </c>
    </row>
    <row r="121" spans="1:16" ht="30" customHeight="1">
      <c r="A121" s="103" t="s">
        <v>79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5"/>
    </row>
    <row r="122" spans="1:16" ht="15.75">
      <c r="A122" s="2" t="s">
        <v>30</v>
      </c>
      <c r="B122" s="3" t="s">
        <v>31</v>
      </c>
      <c r="C122" s="3" t="s">
        <v>42</v>
      </c>
      <c r="D122" s="3" t="s">
        <v>29</v>
      </c>
      <c r="E122" s="3" t="s">
        <v>37</v>
      </c>
      <c r="F122" s="3" t="s">
        <v>1</v>
      </c>
      <c r="G122" s="3" t="s">
        <v>2</v>
      </c>
      <c r="H122" s="3" t="s">
        <v>3</v>
      </c>
      <c r="I122" s="3" t="s">
        <v>4</v>
      </c>
      <c r="J122" s="3" t="s">
        <v>5</v>
      </c>
      <c r="K122" s="3" t="s">
        <v>6</v>
      </c>
      <c r="L122" s="3" t="s">
        <v>7</v>
      </c>
      <c r="M122" s="3" t="s">
        <v>8</v>
      </c>
      <c r="N122" s="3" t="s">
        <v>10</v>
      </c>
      <c r="O122" s="47" t="s">
        <v>25</v>
      </c>
      <c r="P122" s="3" t="s">
        <v>43</v>
      </c>
    </row>
    <row r="123" spans="1:16" ht="5.0999999999999996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42"/>
      <c r="P123" s="7"/>
    </row>
    <row r="124" spans="1:16" ht="15">
      <c r="A124" s="28" t="s">
        <v>49</v>
      </c>
      <c r="B124" s="69">
        <v>9</v>
      </c>
      <c r="C124" s="69">
        <v>33</v>
      </c>
      <c r="D124" s="69"/>
      <c r="E124" s="69">
        <v>2</v>
      </c>
      <c r="F124" s="69">
        <v>31</v>
      </c>
      <c r="G124" s="69">
        <v>22</v>
      </c>
      <c r="H124" s="120">
        <v>7</v>
      </c>
      <c r="I124" s="69"/>
      <c r="J124" s="69">
        <v>1</v>
      </c>
      <c r="K124" s="120">
        <v>17</v>
      </c>
      <c r="L124" s="69">
        <v>9</v>
      </c>
      <c r="M124" s="119">
        <f t="shared" ref="M124:M139" si="41">(G124/F124)</f>
        <v>0.70967741935483875</v>
      </c>
      <c r="N124" s="120">
        <f t="shared" ref="N124:N139" si="42">(G124+K124+L124)</f>
        <v>48</v>
      </c>
      <c r="O124" s="121">
        <f t="shared" ref="O124:O139" si="43">(N124/F124)</f>
        <v>1.5483870967741935</v>
      </c>
      <c r="P124" s="72">
        <f t="shared" ref="P124:P139" si="44">((G124-H124-I124-J124)+(2*H124)+(3*I124)+(4*J124))/F124</f>
        <v>1.032258064516129</v>
      </c>
    </row>
    <row r="125" spans="1:16" ht="15">
      <c r="A125" s="5" t="s">
        <v>73</v>
      </c>
      <c r="B125" s="69">
        <v>9</v>
      </c>
      <c r="C125" s="69">
        <v>32</v>
      </c>
      <c r="D125" s="69"/>
      <c r="E125" s="69">
        <v>1</v>
      </c>
      <c r="F125" s="69">
        <v>31</v>
      </c>
      <c r="G125" s="69">
        <v>18</v>
      </c>
      <c r="H125" s="120">
        <v>6</v>
      </c>
      <c r="I125" s="69"/>
      <c r="J125" s="69">
        <v>1</v>
      </c>
      <c r="K125" s="120">
        <v>15</v>
      </c>
      <c r="L125" s="69">
        <v>11</v>
      </c>
      <c r="M125" s="70">
        <f t="shared" si="41"/>
        <v>0.58064516129032262</v>
      </c>
      <c r="N125" s="69">
        <f t="shared" si="42"/>
        <v>44</v>
      </c>
      <c r="O125" s="71">
        <f t="shared" si="43"/>
        <v>1.4193548387096775</v>
      </c>
      <c r="P125" s="72">
        <f t="shared" si="44"/>
        <v>0.87096774193548387</v>
      </c>
    </row>
    <row r="126" spans="1:16" ht="15">
      <c r="A126" s="5" t="s">
        <v>80</v>
      </c>
      <c r="B126" s="69">
        <v>10</v>
      </c>
      <c r="C126" s="69">
        <v>33</v>
      </c>
      <c r="D126" s="69"/>
      <c r="E126" s="69">
        <v>1</v>
      </c>
      <c r="F126" s="69">
        <v>32</v>
      </c>
      <c r="G126" s="69">
        <v>23</v>
      </c>
      <c r="H126" s="69">
        <v>5</v>
      </c>
      <c r="I126" s="69"/>
      <c r="J126" s="69"/>
      <c r="K126" s="69">
        <v>9</v>
      </c>
      <c r="L126" s="69">
        <v>9</v>
      </c>
      <c r="M126" s="119">
        <f t="shared" si="41"/>
        <v>0.71875</v>
      </c>
      <c r="N126" s="69">
        <f t="shared" si="42"/>
        <v>41</v>
      </c>
      <c r="O126" s="73">
        <f t="shared" si="43"/>
        <v>1.28125</v>
      </c>
      <c r="P126" s="72">
        <f t="shared" si="44"/>
        <v>0.875</v>
      </c>
    </row>
    <row r="127" spans="1:16" ht="15">
      <c r="A127" s="28" t="s">
        <v>84</v>
      </c>
      <c r="B127" s="69">
        <v>10</v>
      </c>
      <c r="C127" s="69">
        <v>32</v>
      </c>
      <c r="D127" s="69"/>
      <c r="E127" s="69">
        <v>1</v>
      </c>
      <c r="F127" s="69">
        <v>31</v>
      </c>
      <c r="G127" s="69">
        <v>17</v>
      </c>
      <c r="H127" s="69">
        <v>5</v>
      </c>
      <c r="I127" s="69">
        <v>1</v>
      </c>
      <c r="J127" s="69">
        <v>1</v>
      </c>
      <c r="K127" s="69">
        <v>9</v>
      </c>
      <c r="L127" s="120">
        <v>14</v>
      </c>
      <c r="M127" s="70">
        <f t="shared" si="41"/>
        <v>0.54838709677419351</v>
      </c>
      <c r="N127" s="69">
        <f t="shared" si="42"/>
        <v>40</v>
      </c>
      <c r="O127" s="73">
        <f t="shared" si="43"/>
        <v>1.2903225806451613</v>
      </c>
      <c r="P127" s="72">
        <f t="shared" si="44"/>
        <v>0.87096774193548387</v>
      </c>
    </row>
    <row r="128" spans="1:16" ht="15">
      <c r="A128" s="5" t="s">
        <v>38</v>
      </c>
      <c r="B128" s="69">
        <v>10</v>
      </c>
      <c r="C128" s="69">
        <v>30</v>
      </c>
      <c r="D128" s="69"/>
      <c r="E128" s="69"/>
      <c r="F128" s="69">
        <v>30</v>
      </c>
      <c r="G128" s="69">
        <v>18</v>
      </c>
      <c r="H128" s="120">
        <v>6</v>
      </c>
      <c r="I128" s="120">
        <v>2</v>
      </c>
      <c r="J128" s="69">
        <v>1</v>
      </c>
      <c r="K128" s="69">
        <v>9</v>
      </c>
      <c r="L128" s="69">
        <v>10</v>
      </c>
      <c r="M128" s="70">
        <f t="shared" si="41"/>
        <v>0.6</v>
      </c>
      <c r="N128" s="69">
        <f t="shared" si="42"/>
        <v>37</v>
      </c>
      <c r="O128" s="73">
        <f t="shared" si="43"/>
        <v>1.2333333333333334</v>
      </c>
      <c r="P128" s="123">
        <f t="shared" si="44"/>
        <v>1.0333333333333334</v>
      </c>
    </row>
    <row r="129" spans="1:16" ht="15">
      <c r="A129" s="5" t="s">
        <v>97</v>
      </c>
      <c r="B129" s="69">
        <v>7</v>
      </c>
      <c r="C129" s="69">
        <v>23</v>
      </c>
      <c r="D129" s="69"/>
      <c r="E129" s="69">
        <v>2</v>
      </c>
      <c r="F129" s="69">
        <v>21</v>
      </c>
      <c r="G129" s="69">
        <v>14</v>
      </c>
      <c r="H129" s="69">
        <v>3</v>
      </c>
      <c r="I129" s="69">
        <v>1</v>
      </c>
      <c r="J129" s="69"/>
      <c r="K129" s="69">
        <v>8</v>
      </c>
      <c r="L129" s="69">
        <v>10</v>
      </c>
      <c r="M129" s="70">
        <f t="shared" si="41"/>
        <v>0.66666666666666663</v>
      </c>
      <c r="N129" s="69">
        <f t="shared" si="42"/>
        <v>32</v>
      </c>
      <c r="O129" s="122">
        <f t="shared" si="43"/>
        <v>1.5238095238095237</v>
      </c>
      <c r="P129" s="72">
        <f t="shared" si="44"/>
        <v>0.90476190476190477</v>
      </c>
    </row>
    <row r="130" spans="1:16" ht="15">
      <c r="A130" s="28" t="s">
        <v>63</v>
      </c>
      <c r="B130" s="69">
        <v>8</v>
      </c>
      <c r="C130" s="69">
        <v>27</v>
      </c>
      <c r="D130" s="69">
        <v>1</v>
      </c>
      <c r="E130" s="69"/>
      <c r="F130" s="69">
        <v>26</v>
      </c>
      <c r="G130" s="69">
        <v>14</v>
      </c>
      <c r="H130" s="69">
        <v>2</v>
      </c>
      <c r="I130" s="69">
        <v>1</v>
      </c>
      <c r="J130" s="69"/>
      <c r="K130" s="69">
        <v>5</v>
      </c>
      <c r="L130" s="69">
        <v>10</v>
      </c>
      <c r="M130" s="70">
        <f t="shared" si="41"/>
        <v>0.53846153846153844</v>
      </c>
      <c r="N130" s="69">
        <f t="shared" si="42"/>
        <v>29</v>
      </c>
      <c r="O130" s="73">
        <f t="shared" si="43"/>
        <v>1.1153846153846154</v>
      </c>
      <c r="P130" s="72">
        <f t="shared" si="44"/>
        <v>0.69230769230769229</v>
      </c>
    </row>
    <row r="131" spans="1:16" ht="14.25" customHeight="1">
      <c r="A131" s="28" t="s">
        <v>50</v>
      </c>
      <c r="B131" s="69">
        <v>9</v>
      </c>
      <c r="C131" s="69">
        <v>27</v>
      </c>
      <c r="D131" s="69"/>
      <c r="E131" s="69"/>
      <c r="F131" s="69">
        <v>27</v>
      </c>
      <c r="G131" s="69">
        <v>14</v>
      </c>
      <c r="H131" s="69">
        <v>1</v>
      </c>
      <c r="I131" s="69"/>
      <c r="J131" s="69"/>
      <c r="K131" s="69">
        <v>11</v>
      </c>
      <c r="L131" s="69">
        <v>2</v>
      </c>
      <c r="M131" s="70">
        <f t="shared" si="41"/>
        <v>0.51851851851851849</v>
      </c>
      <c r="N131" s="69">
        <f t="shared" si="42"/>
        <v>27</v>
      </c>
      <c r="O131" s="71">
        <f t="shared" si="43"/>
        <v>1</v>
      </c>
      <c r="P131" s="72">
        <f t="shared" si="44"/>
        <v>0.55555555555555558</v>
      </c>
    </row>
    <row r="132" spans="1:16" ht="14.25" customHeight="1">
      <c r="A132" s="26" t="s">
        <v>74</v>
      </c>
      <c r="B132" s="69">
        <v>8</v>
      </c>
      <c r="C132" s="69">
        <v>26</v>
      </c>
      <c r="D132" s="69"/>
      <c r="E132" s="69"/>
      <c r="F132" s="69">
        <v>26</v>
      </c>
      <c r="G132" s="69">
        <v>14</v>
      </c>
      <c r="H132" s="69"/>
      <c r="I132" s="69"/>
      <c r="J132" s="69"/>
      <c r="K132" s="69">
        <v>3</v>
      </c>
      <c r="L132" s="125">
        <v>5</v>
      </c>
      <c r="M132" s="124">
        <f t="shared" si="41"/>
        <v>0.53846153846153844</v>
      </c>
      <c r="N132" s="69">
        <f t="shared" si="42"/>
        <v>22</v>
      </c>
      <c r="O132" s="71">
        <f t="shared" si="43"/>
        <v>0.84615384615384615</v>
      </c>
      <c r="P132" s="128">
        <f t="shared" si="44"/>
        <v>0.53846153846153844</v>
      </c>
    </row>
    <row r="133" spans="1:16" ht="14.25" customHeight="1">
      <c r="A133" s="76" t="s">
        <v>72</v>
      </c>
      <c r="B133" s="69">
        <v>6</v>
      </c>
      <c r="C133" s="69">
        <v>20</v>
      </c>
      <c r="D133" s="69"/>
      <c r="E133" s="69"/>
      <c r="F133" s="69">
        <v>20</v>
      </c>
      <c r="G133" s="69">
        <v>11</v>
      </c>
      <c r="H133" s="125">
        <v>1</v>
      </c>
      <c r="I133" s="69"/>
      <c r="J133" s="69"/>
      <c r="K133" s="69">
        <v>4</v>
      </c>
      <c r="L133" s="125">
        <v>6</v>
      </c>
      <c r="M133" s="124">
        <f t="shared" si="41"/>
        <v>0.55000000000000004</v>
      </c>
      <c r="N133" s="69">
        <f t="shared" si="42"/>
        <v>21</v>
      </c>
      <c r="O133" s="126">
        <f t="shared" si="43"/>
        <v>1.05</v>
      </c>
      <c r="P133" s="128">
        <f t="shared" si="44"/>
        <v>0.6</v>
      </c>
    </row>
    <row r="134" spans="1:16" ht="15">
      <c r="A134" s="28" t="s">
        <v>103</v>
      </c>
      <c r="B134" s="69">
        <v>7</v>
      </c>
      <c r="C134" s="69">
        <v>22</v>
      </c>
      <c r="D134" s="69"/>
      <c r="E134" s="69">
        <v>1</v>
      </c>
      <c r="F134" s="69">
        <v>21</v>
      </c>
      <c r="G134" s="69">
        <v>13</v>
      </c>
      <c r="H134" s="69">
        <v>3</v>
      </c>
      <c r="I134" s="69"/>
      <c r="J134" s="69"/>
      <c r="K134" s="69">
        <v>2</v>
      </c>
      <c r="L134" s="69">
        <v>6</v>
      </c>
      <c r="M134" s="70">
        <f t="shared" si="41"/>
        <v>0.61904761904761907</v>
      </c>
      <c r="N134" s="69">
        <f t="shared" si="42"/>
        <v>21</v>
      </c>
      <c r="O134" s="71">
        <f t="shared" si="43"/>
        <v>1</v>
      </c>
      <c r="P134" s="72">
        <f t="shared" si="44"/>
        <v>0.76190476190476186</v>
      </c>
    </row>
    <row r="135" spans="1:16" ht="15">
      <c r="A135" s="76" t="s">
        <v>121</v>
      </c>
      <c r="B135" s="69">
        <v>8</v>
      </c>
      <c r="C135" s="69">
        <v>27</v>
      </c>
      <c r="D135" s="69"/>
      <c r="E135" s="69"/>
      <c r="F135" s="69">
        <v>27</v>
      </c>
      <c r="G135" s="69">
        <v>10</v>
      </c>
      <c r="H135" s="69"/>
      <c r="I135" s="69"/>
      <c r="J135" s="69"/>
      <c r="K135" s="69">
        <v>3</v>
      </c>
      <c r="L135" s="125">
        <v>5</v>
      </c>
      <c r="M135" s="70">
        <f t="shared" si="41"/>
        <v>0.37037037037037035</v>
      </c>
      <c r="N135" s="69">
        <f t="shared" si="42"/>
        <v>18</v>
      </c>
      <c r="O135" s="71">
        <f t="shared" si="43"/>
        <v>0.66666666666666663</v>
      </c>
      <c r="P135" s="72">
        <f t="shared" si="44"/>
        <v>0.37037037037037035</v>
      </c>
    </row>
    <row r="136" spans="1:16" ht="15">
      <c r="A136" s="28" t="s">
        <v>201</v>
      </c>
      <c r="B136" s="69">
        <v>2</v>
      </c>
      <c r="C136" s="69">
        <v>7</v>
      </c>
      <c r="D136" s="69"/>
      <c r="E136" s="69"/>
      <c r="F136" s="69">
        <v>7</v>
      </c>
      <c r="G136" s="69">
        <v>2</v>
      </c>
      <c r="H136" s="69"/>
      <c r="I136" s="69">
        <v>1</v>
      </c>
      <c r="J136" s="69"/>
      <c r="K136" s="69">
        <v>2</v>
      </c>
      <c r="L136" s="69">
        <v>2</v>
      </c>
      <c r="M136" s="70">
        <f t="shared" si="41"/>
        <v>0.2857142857142857</v>
      </c>
      <c r="N136" s="69">
        <f t="shared" si="42"/>
        <v>6</v>
      </c>
      <c r="O136" s="71">
        <f t="shared" si="43"/>
        <v>0.8571428571428571</v>
      </c>
      <c r="P136" s="72">
        <f t="shared" si="44"/>
        <v>0.5714285714285714</v>
      </c>
    </row>
    <row r="137" spans="1:16" ht="15">
      <c r="A137" s="28" t="s">
        <v>27</v>
      </c>
      <c r="B137" s="69">
        <v>1</v>
      </c>
      <c r="C137" s="69">
        <v>4</v>
      </c>
      <c r="D137" s="69">
        <v>1</v>
      </c>
      <c r="E137" s="69"/>
      <c r="F137" s="69">
        <v>3</v>
      </c>
      <c r="G137" s="69">
        <v>1</v>
      </c>
      <c r="H137" s="69"/>
      <c r="I137" s="69"/>
      <c r="J137" s="69"/>
      <c r="K137" s="69">
        <v>2</v>
      </c>
      <c r="L137" s="69"/>
      <c r="M137" s="70">
        <f t="shared" si="41"/>
        <v>0.33333333333333331</v>
      </c>
      <c r="N137" s="69">
        <f t="shared" si="42"/>
        <v>3</v>
      </c>
      <c r="O137" s="71">
        <f t="shared" si="43"/>
        <v>1</v>
      </c>
      <c r="P137" s="72">
        <f t="shared" si="44"/>
        <v>0.33333333333333331</v>
      </c>
    </row>
    <row r="138" spans="1:16" ht="15">
      <c r="A138" s="76" t="s">
        <v>199</v>
      </c>
      <c r="B138" s="69">
        <v>1</v>
      </c>
      <c r="C138" s="69">
        <v>4</v>
      </c>
      <c r="D138" s="69"/>
      <c r="E138" s="69"/>
      <c r="F138" s="69">
        <v>4</v>
      </c>
      <c r="G138" s="69">
        <v>0</v>
      </c>
      <c r="H138" s="69"/>
      <c r="I138" s="69"/>
      <c r="J138" s="69"/>
      <c r="K138" s="69"/>
      <c r="L138" s="69">
        <v>1</v>
      </c>
      <c r="M138" s="70">
        <f t="shared" si="41"/>
        <v>0</v>
      </c>
      <c r="N138" s="69">
        <f t="shared" si="42"/>
        <v>1</v>
      </c>
      <c r="O138" s="71">
        <f t="shared" si="43"/>
        <v>0.25</v>
      </c>
      <c r="P138" s="72">
        <f t="shared" si="44"/>
        <v>0</v>
      </c>
    </row>
    <row r="139" spans="1:16" ht="15">
      <c r="A139" s="76" t="s">
        <v>206</v>
      </c>
      <c r="B139" s="69">
        <v>1</v>
      </c>
      <c r="C139" s="69">
        <v>3</v>
      </c>
      <c r="D139" s="69"/>
      <c r="E139" s="69"/>
      <c r="F139" s="69">
        <v>3</v>
      </c>
      <c r="G139" s="69">
        <v>0</v>
      </c>
      <c r="H139" s="69"/>
      <c r="I139" s="69"/>
      <c r="J139" s="69"/>
      <c r="K139" s="69"/>
      <c r="L139" s="69"/>
      <c r="M139" s="70">
        <f t="shared" si="41"/>
        <v>0</v>
      </c>
      <c r="N139" s="69">
        <f t="shared" si="42"/>
        <v>0</v>
      </c>
      <c r="O139" s="71">
        <f t="shared" si="43"/>
        <v>0</v>
      </c>
      <c r="P139" s="72">
        <f t="shared" si="44"/>
        <v>0</v>
      </c>
    </row>
    <row r="140" spans="1:16" ht="15">
      <c r="A140" s="97" t="s">
        <v>146</v>
      </c>
      <c r="B140" s="69">
        <v>6</v>
      </c>
      <c r="C140" s="69">
        <v>19</v>
      </c>
      <c r="D140" s="69"/>
      <c r="E140" s="69"/>
      <c r="F140" s="69">
        <v>19</v>
      </c>
      <c r="G140" s="69">
        <v>6</v>
      </c>
      <c r="H140" s="69">
        <v>1</v>
      </c>
      <c r="I140" s="69"/>
      <c r="J140" s="69"/>
      <c r="K140" s="69">
        <v>2</v>
      </c>
      <c r="L140" s="69">
        <v>1</v>
      </c>
      <c r="M140" s="70">
        <f t="shared" ref="M140:M141" si="45">(G140/F140)</f>
        <v>0.31578947368421051</v>
      </c>
      <c r="N140" s="69">
        <f t="shared" ref="N140" si="46">(G140+K140+L140)</f>
        <v>9</v>
      </c>
      <c r="O140" s="71">
        <f t="shared" ref="O140" si="47">(N140/F140)</f>
        <v>0.47368421052631576</v>
      </c>
      <c r="P140" s="72">
        <f t="shared" ref="P140" si="48">((G140-H140-I140-J140)+(2*H140)+(3*I140)+(4*J140))/F140</f>
        <v>0.36842105263157893</v>
      </c>
    </row>
    <row r="141" spans="1:16" ht="15">
      <c r="A141" s="97" t="s">
        <v>196</v>
      </c>
      <c r="B141" s="69">
        <v>1</v>
      </c>
      <c r="C141" s="69">
        <v>2</v>
      </c>
      <c r="D141" s="69"/>
      <c r="E141" s="69"/>
      <c r="F141" s="69">
        <v>2</v>
      </c>
      <c r="G141" s="69">
        <v>1</v>
      </c>
      <c r="H141" s="69"/>
      <c r="I141" s="69"/>
      <c r="J141" s="69"/>
      <c r="K141" s="69"/>
      <c r="L141" s="69"/>
      <c r="M141" s="70">
        <f t="shared" si="45"/>
        <v>0.5</v>
      </c>
      <c r="N141" s="69">
        <f t="shared" ref="N141" si="49">(G141+K141+L141)</f>
        <v>1</v>
      </c>
      <c r="O141" s="71">
        <f t="shared" ref="O141" si="50">(N141/F141)</f>
        <v>0.5</v>
      </c>
      <c r="P141" s="72">
        <f t="shared" ref="P141" si="51">((G141-H141-I141-J141)+(2*H141)+(3*I141)+(4*J141))/F141</f>
        <v>0.5</v>
      </c>
    </row>
    <row r="142" spans="1:16" ht="15">
      <c r="A142" s="97" t="s">
        <v>108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70" t="e">
        <f t="shared" ref="M142" si="52">(G142/F142)</f>
        <v>#DIV/0!</v>
      </c>
      <c r="N142" s="69">
        <f t="shared" ref="N142" si="53">(G142+K142+L142)</f>
        <v>0</v>
      </c>
      <c r="O142" s="71" t="e">
        <f t="shared" ref="O142" si="54">(N142/F142)</f>
        <v>#DIV/0!</v>
      </c>
      <c r="P142" s="72" t="e">
        <f t="shared" ref="P142" si="55">((G142-H142-I142-J142)+(2*H142)+(3*I142)+(4*J142))/F142</f>
        <v>#DIV/0!</v>
      </c>
    </row>
    <row r="143" spans="1:16" ht="5.0999999999999996" customHeight="1">
      <c r="A143" s="7"/>
      <c r="B143" s="34"/>
      <c r="C143" s="34"/>
      <c r="D143" s="34"/>
      <c r="E143" s="34"/>
      <c r="F143" s="7"/>
      <c r="G143" s="7"/>
      <c r="H143" s="7"/>
      <c r="I143" s="7"/>
      <c r="J143" s="7"/>
      <c r="K143" s="7"/>
      <c r="L143" s="7"/>
      <c r="M143" s="7"/>
      <c r="N143" s="7"/>
      <c r="O143" s="42"/>
      <c r="P143" s="42"/>
    </row>
    <row r="144" spans="1:16" ht="15">
      <c r="A144" s="5" t="s">
        <v>9</v>
      </c>
      <c r="B144" s="5"/>
      <c r="C144" s="45">
        <f t="shared" ref="C144:L144" si="56">SUM(C124:C143)</f>
        <v>371</v>
      </c>
      <c r="D144" s="6">
        <f t="shared" si="56"/>
        <v>2</v>
      </c>
      <c r="E144" s="6">
        <f t="shared" si="56"/>
        <v>8</v>
      </c>
      <c r="F144" s="45">
        <f t="shared" si="56"/>
        <v>361</v>
      </c>
      <c r="G144" s="45">
        <f t="shared" si="56"/>
        <v>198</v>
      </c>
      <c r="H144" s="6">
        <f t="shared" si="56"/>
        <v>40</v>
      </c>
      <c r="I144" s="6">
        <f t="shared" si="56"/>
        <v>6</v>
      </c>
      <c r="J144" s="6">
        <f t="shared" si="56"/>
        <v>4</v>
      </c>
      <c r="K144" s="50">
        <f t="shared" si="56"/>
        <v>101</v>
      </c>
      <c r="L144" s="50">
        <f t="shared" si="56"/>
        <v>101</v>
      </c>
      <c r="M144" s="1">
        <f>(G144/F144)</f>
        <v>0.54847645429362879</v>
      </c>
      <c r="N144" s="29">
        <f>G144+K144+L144</f>
        <v>400</v>
      </c>
      <c r="O144" s="41">
        <f>N144/F144</f>
        <v>1.10803324099723</v>
      </c>
      <c r="P144" s="46">
        <f>((G144-H144-I144-J144)+(2*H144)+(3*I144)+(4*J144))/F144</f>
        <v>0.72576177285318555</v>
      </c>
    </row>
  </sheetData>
  <sortState caseSensitive="1" ref="A100:P116">
    <sortCondition descending="1" ref="N100:N116"/>
    <sortCondition descending="1" ref="O100:O116"/>
    <sortCondition descending="1" ref="M100:M116"/>
  </sortState>
  <mergeCells count="7">
    <mergeCell ref="A97:P97"/>
    <mergeCell ref="A121:P121"/>
    <mergeCell ref="A1:O1"/>
    <mergeCell ref="A2:P2"/>
    <mergeCell ref="A26:P26"/>
    <mergeCell ref="A49:P49"/>
    <mergeCell ref="A71:P71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48" max="16383" man="1"/>
    <brk id="9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topLeftCell="A62" zoomScaleNormal="100" workbookViewId="0">
      <selection activeCell="I90" sqref="I90"/>
    </sheetView>
  </sheetViews>
  <sheetFormatPr baseColWidth="10" defaultColWidth="11.42578125" defaultRowHeight="12.75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>
      <c r="A1" s="106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8"/>
      <c r="M1" s="8"/>
    </row>
    <row r="2" spans="1:13" ht="26.25">
      <c r="A2" s="110" t="s">
        <v>134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"/>
    </row>
    <row r="3" spans="1:13" ht="5.0999999999999996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4"/>
    </row>
    <row r="4" spans="1:13" ht="15.75">
      <c r="A4" s="9" t="s">
        <v>216</v>
      </c>
      <c r="B4" s="9"/>
      <c r="E4" s="9" t="s">
        <v>39</v>
      </c>
      <c r="F4" s="9"/>
      <c r="I4" s="9" t="s">
        <v>35</v>
      </c>
      <c r="J4" s="9"/>
    </row>
    <row r="5" spans="1:13" ht="15.75">
      <c r="A5" s="20" t="s">
        <v>65</v>
      </c>
      <c r="B5" s="20" t="s">
        <v>66</v>
      </c>
      <c r="C5" s="17" t="s">
        <v>14</v>
      </c>
      <c r="E5" s="20" t="s">
        <v>65</v>
      </c>
      <c r="F5" s="20" t="s">
        <v>66</v>
      </c>
      <c r="G5" s="19" t="s">
        <v>10</v>
      </c>
      <c r="I5" s="20" t="s">
        <v>65</v>
      </c>
      <c r="J5" s="20" t="s">
        <v>66</v>
      </c>
      <c r="K5" s="19" t="s">
        <v>25</v>
      </c>
    </row>
    <row r="6" spans="1:13" ht="14.1" customHeight="1">
      <c r="A6" s="18" t="s">
        <v>130</v>
      </c>
      <c r="B6" s="19" t="s">
        <v>217</v>
      </c>
      <c r="C6" s="77">
        <v>771</v>
      </c>
      <c r="E6" s="21" t="s">
        <v>218</v>
      </c>
      <c r="F6" s="19" t="s">
        <v>105</v>
      </c>
      <c r="G6" s="19">
        <v>64</v>
      </c>
      <c r="I6" s="21" t="s">
        <v>218</v>
      </c>
      <c r="J6" s="19" t="s">
        <v>105</v>
      </c>
      <c r="K6" s="52">
        <v>1.88</v>
      </c>
    </row>
    <row r="7" spans="1:13" ht="14.1" customHeight="1">
      <c r="A7" s="21" t="s">
        <v>141</v>
      </c>
      <c r="B7" s="19" t="s">
        <v>217</v>
      </c>
      <c r="C7" s="77">
        <v>759</v>
      </c>
      <c r="D7" s="9"/>
      <c r="E7" s="18" t="s">
        <v>64</v>
      </c>
      <c r="F7" s="19" t="s">
        <v>217</v>
      </c>
      <c r="G7" s="19">
        <v>62</v>
      </c>
      <c r="H7" s="16"/>
      <c r="I7" s="61" t="s">
        <v>100</v>
      </c>
      <c r="J7" s="19" t="s">
        <v>105</v>
      </c>
      <c r="K7" s="52">
        <v>1.87</v>
      </c>
    </row>
    <row r="8" spans="1:13" ht="14.1" customHeight="1">
      <c r="A8" s="18" t="s">
        <v>95</v>
      </c>
      <c r="B8" s="19" t="s">
        <v>106</v>
      </c>
      <c r="C8" s="77">
        <v>750</v>
      </c>
      <c r="D8" s="9"/>
      <c r="E8" s="18" t="s">
        <v>132</v>
      </c>
      <c r="F8" s="19" t="s">
        <v>219</v>
      </c>
      <c r="G8" s="19">
        <v>59</v>
      </c>
      <c r="H8" s="16"/>
      <c r="I8" s="18" t="s">
        <v>85</v>
      </c>
      <c r="J8" s="19" t="s">
        <v>105</v>
      </c>
      <c r="K8" s="52">
        <v>1.83</v>
      </c>
    </row>
    <row r="9" spans="1:13" ht="14.1" customHeight="1">
      <c r="A9" s="18" t="s">
        <v>100</v>
      </c>
      <c r="B9" s="19" t="s">
        <v>105</v>
      </c>
      <c r="C9" s="77">
        <v>742</v>
      </c>
      <c r="D9" s="9"/>
      <c r="E9" s="61" t="s">
        <v>100</v>
      </c>
      <c r="F9" s="19" t="s">
        <v>105</v>
      </c>
      <c r="G9" s="19">
        <v>58</v>
      </c>
      <c r="H9" s="16"/>
      <c r="I9" s="18" t="s">
        <v>132</v>
      </c>
      <c r="J9" s="19" t="s">
        <v>219</v>
      </c>
      <c r="K9" s="52">
        <v>1.74</v>
      </c>
    </row>
    <row r="10" spans="1:13" ht="14.1" customHeight="1">
      <c r="A10" s="18" t="s">
        <v>159</v>
      </c>
      <c r="B10" s="19" t="s">
        <v>105</v>
      </c>
      <c r="C10" s="77">
        <v>742</v>
      </c>
      <c r="D10" s="9"/>
      <c r="E10" s="18" t="s">
        <v>85</v>
      </c>
      <c r="F10" s="19" t="s">
        <v>105</v>
      </c>
      <c r="G10" s="19">
        <v>55</v>
      </c>
      <c r="H10" s="16"/>
      <c r="I10" s="18" t="s">
        <v>141</v>
      </c>
      <c r="J10" s="19" t="s">
        <v>217</v>
      </c>
      <c r="K10" s="52">
        <v>1.72</v>
      </c>
    </row>
    <row r="11" spans="1:13" ht="14.1" customHeight="1">
      <c r="A11" s="21" t="s">
        <v>218</v>
      </c>
      <c r="B11" s="19" t="s">
        <v>105</v>
      </c>
      <c r="C11" s="77">
        <v>735</v>
      </c>
      <c r="D11" s="9"/>
      <c r="E11" s="18" t="s">
        <v>141</v>
      </c>
      <c r="F11" s="19" t="s">
        <v>217</v>
      </c>
      <c r="G11" s="19">
        <v>50</v>
      </c>
      <c r="H11" s="16"/>
      <c r="I11" s="21" t="s">
        <v>49</v>
      </c>
      <c r="J11" s="19" t="s">
        <v>217</v>
      </c>
      <c r="K11" s="52">
        <v>1.64</v>
      </c>
    </row>
    <row r="12" spans="1:13" ht="14.1" customHeight="1">
      <c r="A12" s="18" t="s">
        <v>85</v>
      </c>
      <c r="B12" s="19" t="s">
        <v>105</v>
      </c>
      <c r="C12" s="77">
        <v>733</v>
      </c>
      <c r="D12" s="9"/>
      <c r="E12" s="18" t="s">
        <v>130</v>
      </c>
      <c r="F12" s="19" t="s">
        <v>217</v>
      </c>
      <c r="G12" s="19">
        <v>49</v>
      </c>
      <c r="H12" s="16"/>
      <c r="I12" s="18" t="s">
        <v>64</v>
      </c>
      <c r="J12" s="19" t="s">
        <v>217</v>
      </c>
      <c r="K12" s="52">
        <v>1.59</v>
      </c>
    </row>
    <row r="13" spans="1:13" ht="14.1" customHeight="1">
      <c r="A13" s="18" t="s">
        <v>80</v>
      </c>
      <c r="B13" s="19" t="s">
        <v>220</v>
      </c>
      <c r="C13" s="77">
        <v>719</v>
      </c>
      <c r="D13" s="9"/>
      <c r="E13" s="18" t="s">
        <v>49</v>
      </c>
      <c r="F13" s="19" t="s">
        <v>220</v>
      </c>
      <c r="G13" s="19">
        <v>48</v>
      </c>
      <c r="H13" s="16"/>
      <c r="I13" s="18" t="s">
        <v>104</v>
      </c>
      <c r="J13" s="19" t="s">
        <v>219</v>
      </c>
      <c r="K13" s="52">
        <v>1.59</v>
      </c>
    </row>
    <row r="14" spans="1:13" ht="14.1" customHeight="1">
      <c r="A14" s="18" t="s">
        <v>63</v>
      </c>
      <c r="B14" s="19" t="s">
        <v>106</v>
      </c>
      <c r="C14" s="77">
        <v>714</v>
      </c>
      <c r="D14" s="9"/>
      <c r="E14" s="18" t="s">
        <v>101</v>
      </c>
      <c r="F14" s="19" t="s">
        <v>219</v>
      </c>
      <c r="G14" s="19">
        <v>47</v>
      </c>
      <c r="H14" s="16"/>
      <c r="I14" s="18" t="s">
        <v>49</v>
      </c>
      <c r="J14" s="19" t="s">
        <v>220</v>
      </c>
      <c r="K14" s="52">
        <v>1.55</v>
      </c>
    </row>
    <row r="15" spans="1:13" ht="14.1" customHeight="1">
      <c r="A15" s="21" t="s">
        <v>49</v>
      </c>
      <c r="B15" s="19" t="s">
        <v>220</v>
      </c>
      <c r="C15" s="77">
        <v>710</v>
      </c>
      <c r="D15" s="9"/>
      <c r="E15" s="21" t="s">
        <v>49</v>
      </c>
      <c r="F15" s="19" t="s">
        <v>217</v>
      </c>
      <c r="G15" s="19">
        <v>46</v>
      </c>
      <c r="H15" s="16"/>
      <c r="I15" s="18" t="s">
        <v>101</v>
      </c>
      <c r="J15" s="19" t="s">
        <v>219</v>
      </c>
      <c r="K15" s="57">
        <v>1.52</v>
      </c>
    </row>
    <row r="16" spans="1:13" ht="14.1" customHeight="1">
      <c r="A16" s="21" t="s">
        <v>101</v>
      </c>
      <c r="B16" s="19" t="s">
        <v>219</v>
      </c>
      <c r="C16" s="77">
        <v>710</v>
      </c>
      <c r="D16" s="9"/>
      <c r="E16" s="18"/>
      <c r="F16" s="19"/>
      <c r="G16" s="19"/>
      <c r="H16" s="16"/>
      <c r="I16" s="18" t="s">
        <v>97</v>
      </c>
      <c r="J16" s="19" t="s">
        <v>220</v>
      </c>
      <c r="K16" s="52">
        <v>1.52</v>
      </c>
    </row>
    <row r="17" spans="1:12" ht="5.0999999999999996" customHeight="1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>
      <c r="A19" s="9" t="s">
        <v>12</v>
      </c>
      <c r="B19" s="9"/>
      <c r="C19" s="9"/>
      <c r="D19" s="9"/>
      <c r="E19" s="9" t="s">
        <v>13</v>
      </c>
      <c r="F19" s="9"/>
      <c r="G19" s="9"/>
      <c r="H19" s="16"/>
      <c r="I19" s="9" t="s">
        <v>11</v>
      </c>
      <c r="J19" s="9"/>
      <c r="K19" s="9"/>
    </row>
    <row r="20" spans="1:12" ht="15.75">
      <c r="A20" s="20" t="s">
        <v>65</v>
      </c>
      <c r="B20" s="20" t="s">
        <v>66</v>
      </c>
      <c r="C20" s="19" t="s">
        <v>3</v>
      </c>
      <c r="D20" s="9"/>
      <c r="E20" s="20" t="s">
        <v>65</v>
      </c>
      <c r="F20" s="20" t="s">
        <v>66</v>
      </c>
      <c r="G20" s="19" t="s">
        <v>4</v>
      </c>
      <c r="H20" s="16"/>
      <c r="I20" s="20" t="s">
        <v>65</v>
      </c>
      <c r="J20" s="20" t="s">
        <v>66</v>
      </c>
      <c r="K20" s="19" t="s">
        <v>5</v>
      </c>
    </row>
    <row r="21" spans="1:12" ht="14.1" customHeight="1">
      <c r="A21" s="18" t="s">
        <v>85</v>
      </c>
      <c r="B21" s="19" t="s">
        <v>105</v>
      </c>
      <c r="C21" s="77">
        <v>14</v>
      </c>
      <c r="D21" s="9"/>
      <c r="E21" s="21" t="s">
        <v>218</v>
      </c>
      <c r="F21" s="19" t="s">
        <v>105</v>
      </c>
      <c r="G21" s="19">
        <v>3</v>
      </c>
      <c r="H21" s="16"/>
      <c r="I21" s="18" t="s">
        <v>64</v>
      </c>
      <c r="J21" s="19" t="s">
        <v>217</v>
      </c>
      <c r="K21" s="19">
        <v>5</v>
      </c>
    </row>
    <row r="22" spans="1:12" ht="14.1" customHeight="1">
      <c r="A22" s="18" t="s">
        <v>64</v>
      </c>
      <c r="B22" s="19" t="s">
        <v>217</v>
      </c>
      <c r="C22" s="19">
        <v>8</v>
      </c>
      <c r="D22" s="9"/>
      <c r="E22" s="18" t="s">
        <v>64</v>
      </c>
      <c r="F22" s="19" t="s">
        <v>217</v>
      </c>
      <c r="G22" s="19">
        <v>3</v>
      </c>
      <c r="H22" s="16"/>
      <c r="I22" s="21" t="s">
        <v>49</v>
      </c>
      <c r="J22" s="19" t="s">
        <v>217</v>
      </c>
      <c r="K22" s="19">
        <v>3</v>
      </c>
    </row>
    <row r="23" spans="1:12" ht="14.1" customHeight="1">
      <c r="A23" s="18" t="s">
        <v>125</v>
      </c>
      <c r="B23" s="19" t="s">
        <v>18</v>
      </c>
      <c r="C23" s="19">
        <v>8</v>
      </c>
      <c r="D23" s="9"/>
      <c r="E23" s="18" t="s">
        <v>141</v>
      </c>
      <c r="F23" s="19" t="s">
        <v>217</v>
      </c>
      <c r="G23" s="19">
        <v>2</v>
      </c>
      <c r="H23" s="16"/>
      <c r="I23" s="21" t="s">
        <v>218</v>
      </c>
      <c r="J23" s="19" t="s">
        <v>105</v>
      </c>
      <c r="K23" s="19">
        <v>3</v>
      </c>
    </row>
    <row r="24" spans="1:12" ht="14.1" customHeight="1">
      <c r="A24" s="18" t="s">
        <v>141</v>
      </c>
      <c r="B24" s="19" t="s">
        <v>217</v>
      </c>
      <c r="C24" s="77">
        <v>7</v>
      </c>
      <c r="D24" s="9"/>
      <c r="E24" s="18" t="s">
        <v>130</v>
      </c>
      <c r="F24" s="19" t="s">
        <v>217</v>
      </c>
      <c r="G24" s="19">
        <v>2</v>
      </c>
      <c r="H24" s="16"/>
      <c r="I24" s="61" t="s">
        <v>100</v>
      </c>
      <c r="J24" s="19" t="s">
        <v>105</v>
      </c>
      <c r="K24" s="19">
        <v>3</v>
      </c>
    </row>
    <row r="25" spans="1:12" ht="14.1" customHeight="1">
      <c r="A25" s="18" t="s">
        <v>49</v>
      </c>
      <c r="B25" s="19" t="s">
        <v>220</v>
      </c>
      <c r="C25" s="19">
        <v>7</v>
      </c>
      <c r="D25" s="9"/>
      <c r="E25" s="18" t="s">
        <v>62</v>
      </c>
      <c r="F25" s="19" t="s">
        <v>217</v>
      </c>
      <c r="G25" s="19">
        <v>2</v>
      </c>
      <c r="H25" s="16"/>
      <c r="I25" s="18" t="s">
        <v>132</v>
      </c>
      <c r="J25" s="19" t="s">
        <v>219</v>
      </c>
      <c r="K25" s="19">
        <v>3</v>
      </c>
    </row>
    <row r="26" spans="1:12" ht="14.1" customHeight="1">
      <c r="A26" s="18" t="s">
        <v>132</v>
      </c>
      <c r="B26" s="19" t="s">
        <v>219</v>
      </c>
      <c r="C26" s="77">
        <v>7</v>
      </c>
      <c r="D26" s="9"/>
      <c r="E26" s="18" t="s">
        <v>100</v>
      </c>
      <c r="F26" s="19" t="s">
        <v>105</v>
      </c>
      <c r="G26" s="19">
        <v>2</v>
      </c>
      <c r="H26" s="16"/>
      <c r="I26" s="18" t="s">
        <v>141</v>
      </c>
      <c r="J26" s="19" t="s">
        <v>217</v>
      </c>
      <c r="K26" s="19">
        <v>2</v>
      </c>
    </row>
    <row r="27" spans="1:12" ht="14.1" customHeight="1">
      <c r="A27" s="18" t="s">
        <v>99</v>
      </c>
      <c r="B27" s="19" t="s">
        <v>219</v>
      </c>
      <c r="C27" s="19">
        <v>7</v>
      </c>
      <c r="D27" s="9"/>
      <c r="E27" s="18" t="s">
        <v>163</v>
      </c>
      <c r="F27" s="19" t="s">
        <v>105</v>
      </c>
      <c r="G27" s="19">
        <v>2</v>
      </c>
      <c r="H27" s="16"/>
      <c r="I27" s="18" t="s">
        <v>63</v>
      </c>
      <c r="J27" s="19" t="s">
        <v>217</v>
      </c>
      <c r="K27" s="19">
        <v>2</v>
      </c>
    </row>
    <row r="28" spans="1:12" ht="14.1" customHeight="1">
      <c r="A28" s="18" t="s">
        <v>222</v>
      </c>
      <c r="B28" s="19"/>
      <c r="C28" s="77">
        <v>6</v>
      </c>
      <c r="D28" s="9"/>
      <c r="E28" s="18" t="s">
        <v>101</v>
      </c>
      <c r="F28" s="19" t="s">
        <v>219</v>
      </c>
      <c r="G28" s="19">
        <v>2</v>
      </c>
      <c r="H28" s="16"/>
      <c r="I28" s="18" t="s">
        <v>101</v>
      </c>
      <c r="J28" s="19" t="s">
        <v>219</v>
      </c>
      <c r="K28" s="19">
        <v>2</v>
      </c>
    </row>
    <row r="29" spans="1:12" ht="14.1" customHeight="1">
      <c r="A29" s="21"/>
      <c r="B29" s="19"/>
      <c r="C29" s="77"/>
      <c r="D29" s="9"/>
      <c r="E29" s="18" t="s">
        <v>38</v>
      </c>
      <c r="F29" s="19" t="s">
        <v>220</v>
      </c>
      <c r="G29" s="19">
        <v>2</v>
      </c>
      <c r="H29" s="16"/>
      <c r="I29" s="18"/>
      <c r="J29" s="19"/>
      <c r="K29" s="19"/>
    </row>
    <row r="30" spans="1:12" ht="14.1" customHeight="1">
      <c r="A30" s="18"/>
      <c r="B30" s="19"/>
      <c r="C30" s="77"/>
      <c r="D30" s="9"/>
      <c r="E30" s="18"/>
      <c r="F30" s="19"/>
      <c r="G30" s="19"/>
      <c r="H30" s="16"/>
      <c r="I30" s="18"/>
      <c r="J30" s="19"/>
      <c r="K30" s="19"/>
    </row>
    <row r="31" spans="1:12" ht="14.1" customHeight="1">
      <c r="A31" s="18"/>
      <c r="B31" s="19"/>
      <c r="C31" s="19"/>
      <c r="D31" s="9"/>
      <c r="E31" s="96"/>
      <c r="F31" s="19"/>
      <c r="G31" s="19"/>
      <c r="H31" s="16"/>
      <c r="I31" s="18"/>
      <c r="J31" s="19"/>
      <c r="K31" s="19"/>
    </row>
    <row r="32" spans="1:12" ht="5.0999999999999996" customHeight="1"/>
    <row r="33" spans="1:11" ht="5.0999999999999996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>
      <c r="A34" s="9" t="s">
        <v>15</v>
      </c>
      <c r="B34" s="9"/>
      <c r="C34" s="9"/>
      <c r="D34" s="16"/>
      <c r="E34" s="9" t="s">
        <v>16</v>
      </c>
      <c r="F34" s="9"/>
      <c r="G34" s="9"/>
      <c r="I34" s="9" t="s">
        <v>44</v>
      </c>
      <c r="J34" s="9"/>
    </row>
    <row r="35" spans="1:11" ht="15.75" customHeight="1">
      <c r="A35" s="20" t="s">
        <v>65</v>
      </c>
      <c r="B35" s="20" t="s">
        <v>66</v>
      </c>
      <c r="C35" s="19" t="s">
        <v>6</v>
      </c>
      <c r="D35" s="16"/>
      <c r="E35" s="20" t="s">
        <v>65</v>
      </c>
      <c r="F35" s="20" t="s">
        <v>66</v>
      </c>
      <c r="G35" s="19" t="s">
        <v>7</v>
      </c>
      <c r="I35" s="20" t="s">
        <v>65</v>
      </c>
      <c r="J35" s="20" t="s">
        <v>66</v>
      </c>
      <c r="K35" s="19" t="s">
        <v>46</v>
      </c>
    </row>
    <row r="36" spans="1:11" ht="14.1" customHeight="1">
      <c r="A36" s="18" t="s">
        <v>223</v>
      </c>
      <c r="B36" s="19" t="s">
        <v>217</v>
      </c>
      <c r="C36" s="19">
        <v>19</v>
      </c>
      <c r="D36" s="16"/>
      <c r="E36" s="21" t="s">
        <v>94</v>
      </c>
      <c r="F36" s="19" t="s">
        <v>105</v>
      </c>
      <c r="G36" s="19">
        <v>24</v>
      </c>
      <c r="I36" s="21" t="s">
        <v>64</v>
      </c>
      <c r="J36" s="19" t="s">
        <v>217</v>
      </c>
      <c r="K36" s="51">
        <v>1.359</v>
      </c>
    </row>
    <row r="37" spans="1:11" ht="14.1" customHeight="1">
      <c r="A37" s="18" t="s">
        <v>49</v>
      </c>
      <c r="B37" s="19" t="s">
        <v>220</v>
      </c>
      <c r="C37" s="19">
        <v>17</v>
      </c>
      <c r="D37" s="16"/>
      <c r="E37" s="18" t="s">
        <v>132</v>
      </c>
      <c r="F37" s="19" t="s">
        <v>219</v>
      </c>
      <c r="G37" s="19">
        <v>23</v>
      </c>
      <c r="I37" s="18" t="s">
        <v>100</v>
      </c>
      <c r="J37" s="19" t="s">
        <v>105</v>
      </c>
      <c r="K37" s="51">
        <v>1.355</v>
      </c>
    </row>
    <row r="38" spans="1:11" ht="14.1" customHeight="1">
      <c r="A38" s="61" t="s">
        <v>62</v>
      </c>
      <c r="B38" s="19" t="s">
        <v>217</v>
      </c>
      <c r="C38" s="19">
        <v>16</v>
      </c>
      <c r="D38" s="16"/>
      <c r="E38" s="61" t="s">
        <v>100</v>
      </c>
      <c r="F38" s="19" t="s">
        <v>105</v>
      </c>
      <c r="G38" s="19">
        <v>23</v>
      </c>
      <c r="I38" s="21" t="s">
        <v>141</v>
      </c>
      <c r="J38" s="30" t="s">
        <v>217</v>
      </c>
      <c r="K38" s="51">
        <v>1.345</v>
      </c>
    </row>
    <row r="39" spans="1:11" ht="14.1" customHeight="1">
      <c r="A39" s="18" t="s">
        <v>73</v>
      </c>
      <c r="B39" s="30" t="s">
        <v>220</v>
      </c>
      <c r="C39" s="19">
        <v>15</v>
      </c>
      <c r="D39" s="16"/>
      <c r="E39" s="18" t="s">
        <v>64</v>
      </c>
      <c r="F39" s="19" t="s">
        <v>217</v>
      </c>
      <c r="G39" s="19">
        <v>19</v>
      </c>
      <c r="I39" s="18" t="s">
        <v>85</v>
      </c>
      <c r="J39" s="19" t="s">
        <v>105</v>
      </c>
      <c r="K39" s="51">
        <v>1.3</v>
      </c>
    </row>
    <row r="40" spans="1:11" ht="14.1" customHeight="1">
      <c r="A40" s="18" t="s">
        <v>101</v>
      </c>
      <c r="B40" s="19" t="s">
        <v>219</v>
      </c>
      <c r="C40" s="19">
        <v>15</v>
      </c>
      <c r="D40" s="16"/>
      <c r="E40" s="18" t="s">
        <v>85</v>
      </c>
      <c r="F40" s="19" t="s">
        <v>105</v>
      </c>
      <c r="G40" s="19">
        <v>18</v>
      </c>
      <c r="I40" s="18" t="s">
        <v>94</v>
      </c>
      <c r="J40" s="19" t="s">
        <v>105</v>
      </c>
      <c r="K40" s="51">
        <v>1.294</v>
      </c>
    </row>
    <row r="41" spans="1:11" ht="14.1" customHeight="1">
      <c r="A41" s="21" t="s">
        <v>218</v>
      </c>
      <c r="B41" s="19" t="s">
        <v>105</v>
      </c>
      <c r="C41" s="19">
        <v>15</v>
      </c>
      <c r="D41" s="16"/>
      <c r="E41" s="18" t="s">
        <v>49</v>
      </c>
      <c r="F41" s="19" t="s">
        <v>217</v>
      </c>
      <c r="G41" s="19">
        <v>16</v>
      </c>
      <c r="I41" s="18" t="s">
        <v>132</v>
      </c>
      <c r="J41" s="19" t="s">
        <v>219</v>
      </c>
      <c r="K41" s="51">
        <v>1.1759999999999999</v>
      </c>
    </row>
    <row r="42" spans="1:11" ht="14.1" customHeight="1">
      <c r="A42" s="18" t="s">
        <v>85</v>
      </c>
      <c r="B42" s="19" t="s">
        <v>105</v>
      </c>
      <c r="C42" s="19">
        <v>15</v>
      </c>
      <c r="D42" s="16"/>
      <c r="E42" s="18" t="s">
        <v>141</v>
      </c>
      <c r="F42" s="19" t="s">
        <v>217</v>
      </c>
      <c r="G42" s="19">
        <v>15</v>
      </c>
      <c r="I42" s="18" t="s">
        <v>101</v>
      </c>
      <c r="J42" s="19" t="s">
        <v>219</v>
      </c>
      <c r="K42" s="51">
        <v>1.129</v>
      </c>
    </row>
    <row r="43" spans="1:11" ht="14.1" customHeight="1">
      <c r="A43" s="18" t="s">
        <v>221</v>
      </c>
      <c r="B43" s="19" t="s">
        <v>18</v>
      </c>
      <c r="C43" s="19">
        <v>13</v>
      </c>
      <c r="D43" s="16"/>
      <c r="E43" s="61" t="s">
        <v>84</v>
      </c>
      <c r="F43" s="19" t="s">
        <v>220</v>
      </c>
      <c r="G43" s="19">
        <v>14</v>
      </c>
      <c r="I43" s="43" t="s">
        <v>49</v>
      </c>
      <c r="J43" s="19" t="s">
        <v>217</v>
      </c>
      <c r="K43" s="51">
        <v>1.107</v>
      </c>
    </row>
    <row r="44" spans="1:11" ht="14.1" customHeight="1">
      <c r="A44" s="18" t="s">
        <v>99</v>
      </c>
      <c r="B44" s="19" t="s">
        <v>219</v>
      </c>
      <c r="C44" s="19">
        <v>13</v>
      </c>
      <c r="D44" s="16"/>
      <c r="E44" s="18" t="s">
        <v>92</v>
      </c>
      <c r="F44" s="30" t="s">
        <v>106</v>
      </c>
      <c r="G44" s="19">
        <v>14</v>
      </c>
      <c r="I44" s="18" t="s">
        <v>130</v>
      </c>
      <c r="J44" s="19" t="s">
        <v>217</v>
      </c>
      <c r="K44" s="51">
        <v>1.0569999999999999</v>
      </c>
    </row>
    <row r="45" spans="1:11" ht="14.1" customHeight="1">
      <c r="A45" s="18" t="s">
        <v>141</v>
      </c>
      <c r="B45" s="19" t="s">
        <v>217</v>
      </c>
      <c r="C45" s="19">
        <v>13</v>
      </c>
      <c r="D45" s="16"/>
      <c r="E45" s="18"/>
      <c r="F45" s="19"/>
      <c r="G45" s="19"/>
      <c r="I45" s="18" t="s">
        <v>38</v>
      </c>
      <c r="J45" s="19" t="s">
        <v>220</v>
      </c>
      <c r="K45" s="51">
        <v>1.0329999999999999</v>
      </c>
    </row>
    <row r="46" spans="1:11" ht="14.1" customHeight="1">
      <c r="A46" s="18" t="s">
        <v>130</v>
      </c>
      <c r="B46" s="19" t="s">
        <v>217</v>
      </c>
      <c r="C46" s="19">
        <v>13</v>
      </c>
      <c r="D46" s="16"/>
      <c r="E46" s="18"/>
      <c r="F46" s="19"/>
      <c r="G46" s="19"/>
      <c r="I46" s="18"/>
      <c r="J46" s="19"/>
      <c r="K46" s="51"/>
    </row>
    <row r="47" spans="1:11" ht="26.25">
      <c r="A47" s="110" t="s">
        <v>133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ht="5.0999999999999996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2" ht="15.75">
      <c r="A49" s="9" t="s">
        <v>224</v>
      </c>
      <c r="B49" s="9"/>
      <c r="E49" s="9" t="s">
        <v>39</v>
      </c>
      <c r="F49" s="9"/>
      <c r="I49" s="9" t="s">
        <v>23</v>
      </c>
      <c r="J49" s="9"/>
    </row>
    <row r="50" spans="1:12" ht="15.75">
      <c r="A50" s="20" t="s">
        <v>65</v>
      </c>
      <c r="B50" s="20" t="s">
        <v>66</v>
      </c>
      <c r="C50" s="17" t="s">
        <v>14</v>
      </c>
      <c r="E50" s="20" t="s">
        <v>65</v>
      </c>
      <c r="F50" s="20" t="s">
        <v>66</v>
      </c>
      <c r="G50" s="19" t="s">
        <v>10</v>
      </c>
      <c r="I50" s="20" t="s">
        <v>65</v>
      </c>
      <c r="J50" s="20" t="s">
        <v>66</v>
      </c>
      <c r="K50" s="19" t="s">
        <v>25</v>
      </c>
    </row>
    <row r="51" spans="1:12" ht="14.1" customHeight="1">
      <c r="A51" s="18" t="s">
        <v>89</v>
      </c>
      <c r="B51" s="19" t="s">
        <v>105</v>
      </c>
      <c r="C51" s="77">
        <v>645</v>
      </c>
      <c r="E51" s="18" t="s">
        <v>89</v>
      </c>
      <c r="F51" s="19" t="s">
        <v>105</v>
      </c>
      <c r="G51" s="19">
        <v>45</v>
      </c>
      <c r="I51" s="18" t="s">
        <v>89</v>
      </c>
      <c r="J51" s="19" t="s">
        <v>105</v>
      </c>
      <c r="K51" s="52">
        <v>1.45</v>
      </c>
    </row>
    <row r="52" spans="1:12" ht="14.1" customHeight="1">
      <c r="A52" s="18" t="s">
        <v>89</v>
      </c>
      <c r="B52" s="19" t="s">
        <v>217</v>
      </c>
      <c r="C52" s="77">
        <v>621</v>
      </c>
      <c r="D52" s="9"/>
      <c r="E52" s="18" t="s">
        <v>126</v>
      </c>
      <c r="F52" s="19" t="s">
        <v>217</v>
      </c>
      <c r="G52" s="19">
        <v>37</v>
      </c>
      <c r="H52" s="16"/>
      <c r="I52" s="18" t="s">
        <v>126</v>
      </c>
      <c r="J52" s="19" t="s">
        <v>217</v>
      </c>
      <c r="K52" s="52">
        <v>1.28</v>
      </c>
    </row>
    <row r="53" spans="1:12" ht="14.1" customHeight="1">
      <c r="A53" s="18" t="s">
        <v>107</v>
      </c>
      <c r="B53" s="19" t="s">
        <v>105</v>
      </c>
      <c r="C53" s="77">
        <v>583</v>
      </c>
      <c r="D53" s="9"/>
      <c r="E53" s="18" t="s">
        <v>226</v>
      </c>
      <c r="F53" s="19" t="s">
        <v>105</v>
      </c>
      <c r="G53" s="19">
        <v>36</v>
      </c>
      <c r="H53" s="16"/>
      <c r="I53" s="18" t="s">
        <v>226</v>
      </c>
      <c r="J53" s="19" t="s">
        <v>105</v>
      </c>
      <c r="K53" s="54">
        <v>1.1599999999999999</v>
      </c>
      <c r="L53" s="53"/>
    </row>
    <row r="54" spans="1:12" ht="14.1" customHeight="1">
      <c r="A54" s="18" t="s">
        <v>126</v>
      </c>
      <c r="B54" s="19" t="s">
        <v>217</v>
      </c>
      <c r="C54" s="77">
        <v>552</v>
      </c>
      <c r="D54" s="9"/>
      <c r="E54" s="18" t="s">
        <v>227</v>
      </c>
      <c r="F54" s="19" t="s">
        <v>106</v>
      </c>
      <c r="G54" s="19">
        <v>32</v>
      </c>
      <c r="H54" s="16"/>
      <c r="I54" s="18" t="s">
        <v>89</v>
      </c>
      <c r="J54" s="19" t="s">
        <v>217</v>
      </c>
      <c r="K54" s="54">
        <v>1.1000000000000001</v>
      </c>
      <c r="L54" s="53"/>
    </row>
    <row r="55" spans="1:12" ht="14.1" customHeight="1">
      <c r="A55" s="18" t="s">
        <v>225</v>
      </c>
      <c r="B55" s="19" t="s">
        <v>220</v>
      </c>
      <c r="C55" s="77">
        <v>550</v>
      </c>
      <c r="D55" s="9"/>
      <c r="E55" s="18" t="s">
        <v>89</v>
      </c>
      <c r="F55" s="19" t="s">
        <v>217</v>
      </c>
      <c r="G55" s="19">
        <v>32</v>
      </c>
      <c r="H55" s="16"/>
      <c r="I55" s="43" t="s">
        <v>142</v>
      </c>
      <c r="J55" s="30" t="s">
        <v>217</v>
      </c>
      <c r="K55" s="54">
        <v>1.1000000000000001</v>
      </c>
      <c r="L55" s="53"/>
    </row>
    <row r="56" spans="1:12" ht="14.1" customHeight="1">
      <c r="A56" s="18" t="s">
        <v>225</v>
      </c>
      <c r="B56" s="19" t="s">
        <v>18</v>
      </c>
      <c r="C56" s="77">
        <v>542</v>
      </c>
      <c r="D56" s="9"/>
      <c r="E56" s="43" t="s">
        <v>98</v>
      </c>
      <c r="F56" s="30" t="s">
        <v>217</v>
      </c>
      <c r="G56" s="19">
        <v>26</v>
      </c>
      <c r="H56" s="16"/>
      <c r="I56" s="18" t="s">
        <v>225</v>
      </c>
      <c r="J56" s="19" t="s">
        <v>18</v>
      </c>
      <c r="K56" s="54">
        <v>1.08</v>
      </c>
      <c r="L56" s="53"/>
    </row>
    <row r="57" spans="1:12" ht="14.1" customHeight="1">
      <c r="A57" s="43" t="s">
        <v>74</v>
      </c>
      <c r="B57" s="30" t="s">
        <v>220</v>
      </c>
      <c r="C57" s="77">
        <v>538</v>
      </c>
      <c r="D57" s="9"/>
      <c r="E57" s="18" t="s">
        <v>225</v>
      </c>
      <c r="F57" s="19" t="s">
        <v>18</v>
      </c>
      <c r="G57" s="19">
        <v>26</v>
      </c>
      <c r="H57" s="16"/>
      <c r="I57" s="18" t="s">
        <v>228</v>
      </c>
      <c r="J57" s="19" t="s">
        <v>220</v>
      </c>
      <c r="K57" s="54">
        <v>1.05</v>
      </c>
      <c r="L57" s="53"/>
    </row>
    <row r="58" spans="1:12" ht="14.1" customHeight="1">
      <c r="A58" s="18" t="s">
        <v>142</v>
      </c>
      <c r="B58" s="19" t="s">
        <v>217</v>
      </c>
      <c r="C58" s="77">
        <v>524</v>
      </c>
      <c r="D58" s="9"/>
      <c r="E58" s="18" t="s">
        <v>107</v>
      </c>
      <c r="F58" s="19" t="s">
        <v>105</v>
      </c>
      <c r="G58" s="19">
        <v>24</v>
      </c>
      <c r="H58" s="16"/>
      <c r="I58" s="18" t="s">
        <v>107</v>
      </c>
      <c r="J58" s="19" t="s">
        <v>105</v>
      </c>
      <c r="K58" s="54">
        <v>1</v>
      </c>
      <c r="L58" s="53"/>
    </row>
    <row r="59" spans="1:12" ht="14.1" customHeight="1">
      <c r="A59" s="18" t="s">
        <v>226</v>
      </c>
      <c r="B59" s="19" t="s">
        <v>105</v>
      </c>
      <c r="C59" s="77">
        <v>516</v>
      </c>
      <c r="D59" s="9"/>
      <c r="E59" s="18" t="s">
        <v>124</v>
      </c>
      <c r="F59" s="19" t="s">
        <v>219</v>
      </c>
      <c r="G59" s="36">
        <v>23</v>
      </c>
      <c r="H59" s="16"/>
      <c r="I59" s="43" t="s">
        <v>173</v>
      </c>
      <c r="J59" s="30" t="s">
        <v>106</v>
      </c>
      <c r="K59" s="52">
        <v>0.9</v>
      </c>
    </row>
    <row r="60" spans="1:12" ht="14.1" customHeight="1">
      <c r="A60" s="43" t="s">
        <v>173</v>
      </c>
      <c r="B60" s="30" t="s">
        <v>106</v>
      </c>
      <c r="C60" s="77">
        <v>500</v>
      </c>
      <c r="D60" s="9"/>
      <c r="E60" s="43" t="s">
        <v>142</v>
      </c>
      <c r="F60" s="30" t="s">
        <v>217</v>
      </c>
      <c r="G60" s="19">
        <v>23</v>
      </c>
      <c r="H60" s="16"/>
      <c r="I60" s="18" t="s">
        <v>98</v>
      </c>
      <c r="J60" s="19" t="s">
        <v>217</v>
      </c>
      <c r="K60" s="52">
        <v>0.87</v>
      </c>
    </row>
    <row r="61" spans="1:12" ht="14.1" customHeight="1">
      <c r="A61" s="18"/>
      <c r="B61" s="19"/>
      <c r="C61" s="77"/>
      <c r="D61" s="9"/>
      <c r="E61" s="18"/>
      <c r="F61" s="19"/>
      <c r="G61" s="19"/>
      <c r="H61" s="16"/>
      <c r="I61" s="18"/>
      <c r="J61" s="19"/>
      <c r="K61" s="52"/>
    </row>
    <row r="62" spans="1:12" ht="5.0999999999999996" customHeight="1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>
      <c r="A64" s="9" t="s">
        <v>12</v>
      </c>
      <c r="B64" s="9"/>
      <c r="C64" s="9"/>
      <c r="D64" s="9"/>
      <c r="E64" s="9" t="s">
        <v>13</v>
      </c>
      <c r="F64" s="9"/>
      <c r="G64" s="9"/>
      <c r="H64" s="16"/>
      <c r="I64" s="9" t="s">
        <v>11</v>
      </c>
      <c r="J64" s="9"/>
      <c r="K64" s="9"/>
    </row>
    <row r="65" spans="1:11" ht="15.75">
      <c r="A65" s="20" t="s">
        <v>65</v>
      </c>
      <c r="B65" s="20" t="s">
        <v>66</v>
      </c>
      <c r="C65" s="19" t="s">
        <v>3</v>
      </c>
      <c r="D65" s="9"/>
      <c r="E65" s="20" t="s">
        <v>65</v>
      </c>
      <c r="F65" s="20" t="s">
        <v>66</v>
      </c>
      <c r="G65" s="19" t="s">
        <v>4</v>
      </c>
      <c r="H65" s="16"/>
      <c r="I65" s="20" t="s">
        <v>65</v>
      </c>
      <c r="J65" s="20" t="s">
        <v>66</v>
      </c>
      <c r="K65" s="19" t="s">
        <v>5</v>
      </c>
    </row>
    <row r="66" spans="1:11" ht="14.1" customHeight="1">
      <c r="A66" s="18" t="s">
        <v>225</v>
      </c>
      <c r="B66" s="19" t="s">
        <v>18</v>
      </c>
      <c r="C66" s="19">
        <v>4</v>
      </c>
      <c r="D66" s="9"/>
      <c r="E66" s="18" t="s">
        <v>89</v>
      </c>
      <c r="F66" s="19" t="s">
        <v>217</v>
      </c>
      <c r="G66" s="19">
        <v>2</v>
      </c>
      <c r="H66" s="16"/>
      <c r="I66" s="18" t="s">
        <v>89</v>
      </c>
      <c r="J66" s="19" t="s">
        <v>105</v>
      </c>
      <c r="K66" s="19">
        <v>1</v>
      </c>
    </row>
    <row r="67" spans="1:11" ht="14.1" customHeight="1">
      <c r="A67" s="18" t="s">
        <v>142</v>
      </c>
      <c r="B67" s="19" t="s">
        <v>217</v>
      </c>
      <c r="C67" s="19">
        <v>4</v>
      </c>
      <c r="D67" s="9"/>
      <c r="E67" s="18" t="s">
        <v>126</v>
      </c>
      <c r="F67" s="19" t="s">
        <v>217</v>
      </c>
      <c r="G67" s="19">
        <v>2</v>
      </c>
      <c r="H67" s="16"/>
      <c r="I67" s="18"/>
      <c r="J67" s="30"/>
      <c r="K67" s="19"/>
    </row>
    <row r="68" spans="1:11" ht="14.1" customHeight="1">
      <c r="A68" s="18" t="s">
        <v>142</v>
      </c>
      <c r="B68" s="30" t="s">
        <v>219</v>
      </c>
      <c r="C68" s="19">
        <v>3</v>
      </c>
      <c r="D68" s="9"/>
      <c r="E68" s="18" t="s">
        <v>89</v>
      </c>
      <c r="F68" s="19" t="s">
        <v>105</v>
      </c>
      <c r="G68" s="19">
        <v>1</v>
      </c>
      <c r="H68" s="16"/>
      <c r="I68" s="18"/>
      <c r="J68" s="19"/>
      <c r="K68" s="19"/>
    </row>
    <row r="69" spans="1:11" ht="14.1" customHeight="1">
      <c r="A69" s="18" t="s">
        <v>89</v>
      </c>
      <c r="B69" s="19" t="s">
        <v>217</v>
      </c>
      <c r="C69" s="19">
        <v>2</v>
      </c>
      <c r="D69" s="9"/>
      <c r="E69" s="18" t="s">
        <v>229</v>
      </c>
      <c r="F69" s="19" t="s">
        <v>18</v>
      </c>
      <c r="G69" s="19">
        <v>1</v>
      </c>
      <c r="H69" s="16"/>
      <c r="I69" s="63"/>
      <c r="J69" s="19"/>
      <c r="K69" s="19"/>
    </row>
    <row r="70" spans="1:11" ht="14.1" customHeight="1">
      <c r="A70" s="18" t="s">
        <v>89</v>
      </c>
      <c r="B70" s="19" t="s">
        <v>105</v>
      </c>
      <c r="C70" s="19">
        <v>2</v>
      </c>
      <c r="D70" s="9"/>
      <c r="E70" s="18"/>
      <c r="F70" s="30"/>
      <c r="G70" s="19"/>
      <c r="H70" s="16"/>
      <c r="I70" s="18"/>
      <c r="J70" s="19"/>
      <c r="K70" s="19"/>
    </row>
    <row r="71" spans="1:11" ht="14.1" customHeight="1">
      <c r="A71" s="18" t="s">
        <v>173</v>
      </c>
      <c r="B71" s="19" t="s">
        <v>106</v>
      </c>
      <c r="C71" s="19">
        <v>2</v>
      </c>
      <c r="D71" s="9"/>
      <c r="E71" s="18"/>
      <c r="F71" s="19"/>
      <c r="G71" s="19"/>
      <c r="H71" s="16"/>
      <c r="I71" s="18"/>
      <c r="J71" s="19"/>
      <c r="K71" s="19"/>
    </row>
    <row r="72" spans="1:11" ht="14.1" customHeight="1">
      <c r="A72" s="18" t="s">
        <v>126</v>
      </c>
      <c r="B72" s="19" t="s">
        <v>217</v>
      </c>
      <c r="C72" s="19">
        <v>1</v>
      </c>
      <c r="D72" s="9"/>
      <c r="E72" s="18"/>
      <c r="F72" s="19"/>
      <c r="G72" s="19"/>
      <c r="H72" s="16"/>
      <c r="I72" s="18"/>
      <c r="J72" s="19"/>
      <c r="K72" s="19"/>
    </row>
    <row r="73" spans="1:11" ht="14.1" customHeight="1">
      <c r="A73" s="18" t="s">
        <v>124</v>
      </c>
      <c r="B73" s="19" t="s">
        <v>219</v>
      </c>
      <c r="C73" s="19">
        <v>1</v>
      </c>
      <c r="D73" s="9"/>
      <c r="E73" s="18"/>
      <c r="F73" s="19"/>
      <c r="G73" s="19"/>
      <c r="H73" s="16"/>
      <c r="I73" s="18"/>
      <c r="J73" s="19"/>
      <c r="K73" s="19"/>
    </row>
    <row r="74" spans="1:11" ht="14.1" customHeight="1">
      <c r="A74" s="18" t="s">
        <v>119</v>
      </c>
      <c r="B74" s="19" t="s">
        <v>106</v>
      </c>
      <c r="C74" s="19">
        <v>1</v>
      </c>
      <c r="D74" s="9"/>
      <c r="E74" s="18"/>
      <c r="F74" s="19"/>
      <c r="G74" s="19"/>
      <c r="H74" s="16"/>
      <c r="I74" s="18"/>
      <c r="J74" s="19"/>
      <c r="K74" s="19"/>
    </row>
    <row r="75" spans="1:11" ht="14.1" customHeight="1">
      <c r="A75" s="18" t="s">
        <v>225</v>
      </c>
      <c r="B75" s="19" t="s">
        <v>220</v>
      </c>
      <c r="C75" s="19">
        <v>1</v>
      </c>
      <c r="D75" s="9"/>
      <c r="E75" s="21"/>
      <c r="F75" s="30"/>
      <c r="G75" s="19"/>
      <c r="H75" s="16"/>
      <c r="I75" s="18"/>
      <c r="J75" s="30"/>
      <c r="K75" s="19"/>
    </row>
    <row r="76" spans="1:11" ht="14.1" customHeight="1">
      <c r="A76" s="18"/>
      <c r="B76" s="19"/>
      <c r="C76" s="19"/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/>
    <row r="78" spans="1:11" ht="5.0999999999999996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>
      <c r="A79" s="9" t="s">
        <v>15</v>
      </c>
      <c r="B79" s="9"/>
      <c r="C79" s="9"/>
      <c r="D79" s="16"/>
      <c r="E79" s="9" t="s">
        <v>16</v>
      </c>
      <c r="F79" s="9"/>
      <c r="G79" s="9"/>
      <c r="I79" s="9" t="s">
        <v>44</v>
      </c>
      <c r="J79" s="9"/>
      <c r="K79" s="9"/>
    </row>
    <row r="80" spans="1:11" ht="15.75">
      <c r="A80" s="20" t="s">
        <v>65</v>
      </c>
      <c r="B80" s="20" t="s">
        <v>66</v>
      </c>
      <c r="C80" s="19" t="s">
        <v>6</v>
      </c>
      <c r="D80" s="16"/>
      <c r="E80" s="20" t="s">
        <v>65</v>
      </c>
      <c r="F80" s="20" t="s">
        <v>66</v>
      </c>
      <c r="G80" s="19" t="s">
        <v>7</v>
      </c>
      <c r="I80" s="20" t="s">
        <v>65</v>
      </c>
      <c r="J80" s="20" t="s">
        <v>66</v>
      </c>
      <c r="K80" s="19" t="s">
        <v>46</v>
      </c>
    </row>
    <row r="81" spans="1:11" ht="14.1" customHeight="1">
      <c r="A81" s="18" t="s">
        <v>226</v>
      </c>
      <c r="B81" s="19" t="s">
        <v>105</v>
      </c>
      <c r="C81" s="19">
        <v>16</v>
      </c>
      <c r="D81" s="16"/>
      <c r="E81" s="18" t="s">
        <v>89</v>
      </c>
      <c r="F81" s="19" t="s">
        <v>105</v>
      </c>
      <c r="G81" s="19">
        <v>14</v>
      </c>
      <c r="I81" s="18" t="s">
        <v>89</v>
      </c>
      <c r="J81" s="19" t="s">
        <v>105</v>
      </c>
      <c r="K81" s="77">
        <v>871</v>
      </c>
    </row>
    <row r="82" spans="1:11" ht="14.1" customHeight="1">
      <c r="A82" s="18" t="s">
        <v>89</v>
      </c>
      <c r="B82" s="19" t="s">
        <v>105</v>
      </c>
      <c r="C82" s="19">
        <v>11</v>
      </c>
      <c r="D82" s="16"/>
      <c r="E82" s="18" t="s">
        <v>126</v>
      </c>
      <c r="F82" s="19" t="s">
        <v>217</v>
      </c>
      <c r="G82" s="30">
        <v>10</v>
      </c>
      <c r="I82" s="18" t="s">
        <v>89</v>
      </c>
      <c r="J82" s="19" t="s">
        <v>217</v>
      </c>
      <c r="K82" s="77">
        <v>828</v>
      </c>
    </row>
    <row r="83" spans="1:11" ht="14.1" customHeight="1">
      <c r="A83" s="18" t="s">
        <v>126</v>
      </c>
      <c r="B83" s="19" t="s">
        <v>217</v>
      </c>
      <c r="C83" s="19">
        <v>11</v>
      </c>
      <c r="D83" s="16"/>
      <c r="E83" s="18" t="s">
        <v>142</v>
      </c>
      <c r="F83" s="19" t="s">
        <v>217</v>
      </c>
      <c r="G83" s="19">
        <v>9</v>
      </c>
      <c r="I83" s="18" t="s">
        <v>126</v>
      </c>
      <c r="J83" s="19" t="s">
        <v>217</v>
      </c>
      <c r="K83" s="77">
        <v>724</v>
      </c>
    </row>
    <row r="84" spans="1:11" ht="14.1" customHeight="1">
      <c r="A84" s="18" t="s">
        <v>227</v>
      </c>
      <c r="B84" s="19" t="s">
        <v>106</v>
      </c>
      <c r="C84" s="30">
        <v>10</v>
      </c>
      <c r="D84" s="16"/>
      <c r="E84" s="18" t="s">
        <v>225</v>
      </c>
      <c r="F84" s="19" t="s">
        <v>18</v>
      </c>
      <c r="G84" s="19">
        <v>8</v>
      </c>
      <c r="I84" s="18" t="s">
        <v>142</v>
      </c>
      <c r="J84" s="19" t="s">
        <v>217</v>
      </c>
      <c r="K84" s="77">
        <v>714</v>
      </c>
    </row>
    <row r="85" spans="1:11" ht="14.1" customHeight="1">
      <c r="A85" s="43" t="s">
        <v>98</v>
      </c>
      <c r="B85" s="30" t="s">
        <v>217</v>
      </c>
      <c r="C85" s="19">
        <v>8</v>
      </c>
      <c r="D85" s="16"/>
      <c r="E85" s="18" t="s">
        <v>89</v>
      </c>
      <c r="F85" s="19" t="s">
        <v>217</v>
      </c>
      <c r="G85" s="19">
        <v>7</v>
      </c>
      <c r="I85" s="18" t="s">
        <v>225</v>
      </c>
      <c r="J85" s="19" t="s">
        <v>18</v>
      </c>
      <c r="K85" s="77">
        <v>708</v>
      </c>
    </row>
    <row r="86" spans="1:11" ht="14.1" customHeight="1">
      <c r="A86" s="18" t="s">
        <v>107</v>
      </c>
      <c r="B86" s="19" t="s">
        <v>105</v>
      </c>
      <c r="C86" s="19">
        <v>7</v>
      </c>
      <c r="D86" s="16"/>
      <c r="E86" s="43" t="s">
        <v>227</v>
      </c>
      <c r="F86" s="30" t="s">
        <v>106</v>
      </c>
      <c r="G86" s="19">
        <v>7</v>
      </c>
      <c r="I86" s="18" t="s">
        <v>225</v>
      </c>
      <c r="J86" s="19" t="s">
        <v>220</v>
      </c>
      <c r="K86" s="77">
        <v>600</v>
      </c>
    </row>
    <row r="87" spans="1:11" ht="14.1" customHeight="1">
      <c r="A87" s="18" t="s">
        <v>89</v>
      </c>
      <c r="B87" s="19" t="s">
        <v>217</v>
      </c>
      <c r="C87" s="19">
        <v>7</v>
      </c>
      <c r="D87" s="16"/>
      <c r="E87" s="18" t="s">
        <v>225</v>
      </c>
      <c r="F87" s="19" t="s">
        <v>220</v>
      </c>
      <c r="G87" s="19">
        <v>6</v>
      </c>
      <c r="I87" s="43" t="s">
        <v>173</v>
      </c>
      <c r="J87" s="30" t="s">
        <v>106</v>
      </c>
      <c r="K87" s="77">
        <v>600</v>
      </c>
    </row>
    <row r="88" spans="1:11" ht="14.1" customHeight="1">
      <c r="A88" s="18" t="s">
        <v>124</v>
      </c>
      <c r="B88" s="19" t="s">
        <v>219</v>
      </c>
      <c r="C88" s="19">
        <v>6</v>
      </c>
      <c r="D88" s="16"/>
      <c r="E88" s="43" t="s">
        <v>229</v>
      </c>
      <c r="F88" s="30" t="s">
        <v>18</v>
      </c>
      <c r="G88" s="19">
        <v>6</v>
      </c>
      <c r="I88" s="18" t="s">
        <v>107</v>
      </c>
      <c r="J88" s="19" t="s">
        <v>105</v>
      </c>
      <c r="K88" s="77">
        <v>583</v>
      </c>
    </row>
    <row r="89" spans="1:11" ht="14.1" customHeight="1">
      <c r="A89" s="18" t="s">
        <v>230</v>
      </c>
      <c r="B89" s="19"/>
      <c r="C89" s="19">
        <v>5</v>
      </c>
      <c r="D89" s="16"/>
      <c r="E89" s="18" t="s">
        <v>230</v>
      </c>
      <c r="F89" s="19"/>
      <c r="G89" s="19">
        <v>5</v>
      </c>
      <c r="I89" s="43" t="s">
        <v>74</v>
      </c>
      <c r="J89" s="30" t="s">
        <v>220</v>
      </c>
      <c r="K89" s="77">
        <v>538</v>
      </c>
    </row>
    <row r="90" spans="1:11" ht="14.1" customHeight="1">
      <c r="A90" s="43"/>
      <c r="B90" s="30"/>
      <c r="C90" s="19"/>
      <c r="D90" s="16"/>
      <c r="E90" s="18"/>
      <c r="F90" s="19"/>
      <c r="G90" s="19"/>
      <c r="I90" s="18" t="s">
        <v>226</v>
      </c>
      <c r="J90" s="19" t="s">
        <v>105</v>
      </c>
      <c r="K90" s="77">
        <v>516</v>
      </c>
    </row>
    <row r="91" spans="1:11" ht="14.1" customHeight="1">
      <c r="A91" s="18"/>
      <c r="B91" s="19"/>
      <c r="C91" s="19"/>
      <c r="D91" s="16"/>
      <c r="E91" s="18"/>
      <c r="F91" s="19"/>
      <c r="G91" s="19"/>
      <c r="I91" s="18"/>
      <c r="J91" s="19"/>
      <c r="K91" s="77"/>
    </row>
    <row r="92" spans="1:11" ht="15.75">
      <c r="A92" s="39"/>
      <c r="B92" s="62"/>
      <c r="C92" s="40"/>
    </row>
  </sheetData>
  <sortState ref="I81:K90">
    <sortCondition descending="1" ref="K81:K90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workbookViewId="0">
      <selection activeCell="B35" sqref="B35"/>
    </sheetView>
  </sheetViews>
  <sheetFormatPr baseColWidth="10" defaultColWidth="11.42578125" defaultRowHeight="12.75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4" ht="30.75">
      <c r="A1" s="114" t="s">
        <v>135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59"/>
      <c r="M1" s="59"/>
    </row>
    <row r="2" spans="1:14" ht="26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4" ht="5.0999999999999996" customHeight="1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4" ht="20.100000000000001" customHeight="1">
      <c r="A4" s="23" t="s">
        <v>17</v>
      </c>
      <c r="B4" s="23" t="s">
        <v>18</v>
      </c>
      <c r="C4" s="23" t="s">
        <v>24</v>
      </c>
      <c r="D4" s="23" t="s">
        <v>19</v>
      </c>
      <c r="E4" s="23" t="s">
        <v>20</v>
      </c>
      <c r="F4" s="23" t="s">
        <v>7</v>
      </c>
      <c r="G4" s="23" t="s">
        <v>6</v>
      </c>
      <c r="H4" s="23" t="s">
        <v>3</v>
      </c>
      <c r="I4" s="23" t="s">
        <v>4</v>
      </c>
      <c r="J4" s="23" t="s">
        <v>5</v>
      </c>
      <c r="K4" s="23" t="s">
        <v>10</v>
      </c>
      <c r="L4" s="23" t="s">
        <v>45</v>
      </c>
      <c r="M4" s="55" t="s">
        <v>51</v>
      </c>
    </row>
    <row r="5" spans="1:14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6"/>
    </row>
    <row r="6" spans="1:14" ht="20.100000000000001" customHeight="1">
      <c r="A6" s="24" t="s">
        <v>41</v>
      </c>
      <c r="B6" s="24">
        <v>8</v>
      </c>
      <c r="C6" s="60"/>
      <c r="D6" s="24">
        <v>2</v>
      </c>
      <c r="E6" s="44">
        <f>'Stats générales'!M70</f>
        <v>0.61684782608695654</v>
      </c>
      <c r="F6" s="24">
        <f>('Stats générales'!L70)</f>
        <v>137</v>
      </c>
      <c r="G6" s="24">
        <v>87</v>
      </c>
      <c r="H6" s="24">
        <f>'Stats générales'!H70</f>
        <v>39</v>
      </c>
      <c r="I6" s="24">
        <f>'Stats générales'!I70</f>
        <v>9</v>
      </c>
      <c r="J6" s="24">
        <f>'Stats générales'!J70</f>
        <v>9</v>
      </c>
      <c r="K6" s="24">
        <f>'Stats générales'!N70</f>
        <v>499</v>
      </c>
      <c r="L6" s="44">
        <f>'Stats générales'!P70</f>
        <v>0.84510869565217395</v>
      </c>
      <c r="M6" s="79">
        <f>F6-G6</f>
        <v>50</v>
      </c>
      <c r="N6" s="94"/>
    </row>
    <row r="7" spans="1:14" ht="20.100000000000001" customHeight="1">
      <c r="A7" s="24" t="s">
        <v>48</v>
      </c>
      <c r="B7" s="24">
        <v>8</v>
      </c>
      <c r="C7" s="24"/>
      <c r="D7" s="24">
        <v>2</v>
      </c>
      <c r="E7" s="44">
        <f>'Stats générales'!M48</f>
        <v>0.59287531806615779</v>
      </c>
      <c r="F7" s="24">
        <f>('Stats générales'!L48)</f>
        <v>143</v>
      </c>
      <c r="G7" s="24">
        <v>102</v>
      </c>
      <c r="H7" s="24">
        <f>'Stats générales'!H48</f>
        <v>53</v>
      </c>
      <c r="I7" s="24">
        <f>'Stats générales'!I48</f>
        <v>14</v>
      </c>
      <c r="J7" s="24">
        <f>'Stats générales'!J48</f>
        <v>13</v>
      </c>
      <c r="K7" s="24">
        <f>'Stats générales'!N48</f>
        <v>519</v>
      </c>
      <c r="L7" s="44">
        <f>'Stats générales'!P48</f>
        <v>0.89821882951653942</v>
      </c>
      <c r="M7" s="79">
        <f>F7-G7</f>
        <v>41</v>
      </c>
      <c r="N7" s="94"/>
    </row>
    <row r="8" spans="1:14" ht="20.100000000000001" customHeight="1">
      <c r="A8" s="24" t="s">
        <v>67</v>
      </c>
      <c r="B8" s="24">
        <v>7</v>
      </c>
      <c r="C8" s="24"/>
      <c r="D8" s="24">
        <v>3</v>
      </c>
      <c r="E8" s="44">
        <f>'Stats générales'!M96</f>
        <v>0.51381215469613262</v>
      </c>
      <c r="F8" s="24">
        <f>('Stats générales'!L96)</f>
        <v>95</v>
      </c>
      <c r="G8" s="24">
        <v>91</v>
      </c>
      <c r="H8" s="24">
        <f>'Stats générales'!H96</f>
        <v>36</v>
      </c>
      <c r="I8" s="24">
        <f>'Stats générales'!I96</f>
        <v>5</v>
      </c>
      <c r="J8" s="24">
        <f>'Stats générales'!J96</f>
        <v>7</v>
      </c>
      <c r="K8" s="24">
        <f>'Stats générales'!N96</f>
        <v>376</v>
      </c>
      <c r="L8" s="44">
        <f>'Stats générales'!P96</f>
        <v>0.69889502762430944</v>
      </c>
      <c r="M8" s="79">
        <f>F8-G8</f>
        <v>4</v>
      </c>
      <c r="N8" s="94"/>
    </row>
    <row r="9" spans="1:14" ht="20.100000000000001" customHeight="1">
      <c r="A9" s="24" t="s">
        <v>79</v>
      </c>
      <c r="B9" s="24">
        <v>4</v>
      </c>
      <c r="C9" s="24"/>
      <c r="D9" s="24">
        <v>6</v>
      </c>
      <c r="E9" s="44">
        <f>'Stats générales'!M144</f>
        <v>0.54847645429362879</v>
      </c>
      <c r="F9" s="24">
        <f>('Stats générales'!L144)</f>
        <v>101</v>
      </c>
      <c r="G9" s="24">
        <v>108</v>
      </c>
      <c r="H9" s="24">
        <f>'Stats générales'!H144</f>
        <v>40</v>
      </c>
      <c r="I9" s="24">
        <f>'Stats générales'!I144</f>
        <v>6</v>
      </c>
      <c r="J9" s="24">
        <f>'Stats générales'!J144</f>
        <v>4</v>
      </c>
      <c r="K9" s="24">
        <f>'Stats générales'!N144</f>
        <v>400</v>
      </c>
      <c r="L9" s="44">
        <f>'Stats générales'!P144</f>
        <v>0.72576177285318555</v>
      </c>
      <c r="M9" s="79">
        <f>F9-G9</f>
        <v>-7</v>
      </c>
      <c r="N9" s="94"/>
    </row>
    <row r="10" spans="1:14" ht="20.100000000000001" customHeight="1">
      <c r="A10" s="24" t="s">
        <v>21</v>
      </c>
      <c r="B10" s="24">
        <v>2</v>
      </c>
      <c r="C10" s="24"/>
      <c r="D10" s="24">
        <v>8</v>
      </c>
      <c r="E10" s="44">
        <f>'Stats générales'!M25</f>
        <v>0.48688046647230321</v>
      </c>
      <c r="F10" s="24">
        <f>('Stats générales'!L25)</f>
        <v>81</v>
      </c>
      <c r="G10" s="24">
        <v>132</v>
      </c>
      <c r="H10" s="24">
        <f>'Stats générales'!H25</f>
        <v>32</v>
      </c>
      <c r="I10" s="24">
        <f>'Stats générales'!I25</f>
        <v>4</v>
      </c>
      <c r="J10" s="24">
        <f>'Stats générales'!J25</f>
        <v>1</v>
      </c>
      <c r="K10" s="24">
        <f>'Stats générales'!N25</f>
        <v>329</v>
      </c>
      <c r="L10" s="44">
        <f>'Stats générales'!P25</f>
        <v>0.61224489795918369</v>
      </c>
      <c r="M10" s="79">
        <f>F10-G10</f>
        <v>-51</v>
      </c>
      <c r="N10" s="94"/>
    </row>
    <row r="11" spans="1:14" ht="20.100000000000001" customHeight="1">
      <c r="A11" s="24" t="s">
        <v>82</v>
      </c>
      <c r="B11" s="24">
        <v>1</v>
      </c>
      <c r="C11" s="24"/>
      <c r="D11" s="24">
        <v>9</v>
      </c>
      <c r="E11" s="44">
        <f>'Stats générales'!M120</f>
        <v>0.51474530831099197</v>
      </c>
      <c r="F11" s="24">
        <f>('Stats générales'!L120)</f>
        <v>79</v>
      </c>
      <c r="G11" s="24">
        <v>115</v>
      </c>
      <c r="H11" s="24">
        <f>'Stats générales'!H120</f>
        <v>29</v>
      </c>
      <c r="I11" s="24">
        <f>'Stats générales'!I120</f>
        <v>5</v>
      </c>
      <c r="J11" s="24">
        <f>'Stats générales'!J120</f>
        <v>0</v>
      </c>
      <c r="K11" s="24">
        <f>'Stats générales'!N120</f>
        <v>350</v>
      </c>
      <c r="L11" s="44">
        <f>'Stats générales'!P120</f>
        <v>0.61930294906166217</v>
      </c>
      <c r="M11" s="79">
        <f>F11-G11</f>
        <v>-36</v>
      </c>
    </row>
    <row r="12" spans="1:14" ht="20.10000000000000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6"/>
    </row>
    <row r="14" spans="1:14" ht="5.0999999999999996" customHeight="1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4" ht="26.25">
      <c r="A15" s="113" t="s">
        <v>22</v>
      </c>
      <c r="B15" s="113"/>
      <c r="C15" s="113"/>
      <c r="D15" s="113"/>
      <c r="E15" s="113"/>
      <c r="F15" s="113"/>
      <c r="G15" s="113"/>
      <c r="H15" s="113"/>
      <c r="I15" s="113"/>
      <c r="J15" s="11"/>
      <c r="K15" s="11"/>
    </row>
    <row r="16" spans="1:14">
      <c r="B16" s="115" t="s">
        <v>32</v>
      </c>
      <c r="C16" s="116"/>
      <c r="E16" s="115" t="s">
        <v>33</v>
      </c>
      <c r="F16" s="116"/>
      <c r="H16" s="117" t="s">
        <v>34</v>
      </c>
      <c r="I16" s="117"/>
      <c r="K16" s="118"/>
      <c r="L16" s="118"/>
    </row>
    <row r="17" spans="1:15">
      <c r="A17" s="25">
        <v>44018</v>
      </c>
      <c r="B17" s="66" t="s">
        <v>136</v>
      </c>
      <c r="C17" s="98" t="s">
        <v>137</v>
      </c>
      <c r="D17" s="67"/>
      <c r="E17" s="98" t="s">
        <v>138</v>
      </c>
      <c r="F17" s="66" t="s">
        <v>123</v>
      </c>
      <c r="G17" s="68"/>
      <c r="H17" s="98" t="s">
        <v>127</v>
      </c>
      <c r="I17" s="66" t="s">
        <v>139</v>
      </c>
      <c r="J17" s="81"/>
      <c r="K17" s="91"/>
      <c r="L17" s="91"/>
      <c r="M17" s="65"/>
      <c r="N17" s="75" t="s">
        <v>69</v>
      </c>
      <c r="O17" s="74" t="s">
        <v>70</v>
      </c>
    </row>
    <row r="18" spans="1:15">
      <c r="A18" s="25">
        <v>44025</v>
      </c>
      <c r="B18" s="66" t="s">
        <v>147</v>
      </c>
      <c r="C18" s="98" t="s">
        <v>148</v>
      </c>
      <c r="D18" s="67"/>
      <c r="E18" s="66" t="s">
        <v>149</v>
      </c>
      <c r="F18" s="98" t="s">
        <v>150</v>
      </c>
      <c r="G18" s="68"/>
      <c r="H18" s="66" t="s">
        <v>151</v>
      </c>
      <c r="I18" s="98" t="s">
        <v>152</v>
      </c>
      <c r="J18" s="81"/>
      <c r="K18" s="91"/>
      <c r="L18" s="91"/>
      <c r="M18" s="65"/>
      <c r="N18" s="64"/>
      <c r="O18" s="64" t="s">
        <v>71</v>
      </c>
    </row>
    <row r="19" spans="1:15">
      <c r="A19" s="25">
        <v>44032</v>
      </c>
      <c r="B19" s="66" t="s">
        <v>153</v>
      </c>
      <c r="C19" s="98" t="s">
        <v>154</v>
      </c>
      <c r="D19" s="67"/>
      <c r="E19" s="98" t="s">
        <v>155</v>
      </c>
      <c r="F19" s="66" t="s">
        <v>156</v>
      </c>
      <c r="G19" s="68"/>
      <c r="H19" s="98" t="s">
        <v>137</v>
      </c>
      <c r="I19" s="66" t="s">
        <v>157</v>
      </c>
      <c r="J19" s="81"/>
      <c r="K19" s="91"/>
      <c r="L19" s="91"/>
      <c r="M19" s="65"/>
      <c r="N19" s="64"/>
      <c r="O19" s="64"/>
    </row>
    <row r="20" spans="1:15">
      <c r="A20" s="102">
        <v>44052</v>
      </c>
      <c r="B20" s="98" t="s">
        <v>174</v>
      </c>
      <c r="C20" s="66" t="s">
        <v>175</v>
      </c>
      <c r="D20" s="67"/>
      <c r="E20" s="98" t="s">
        <v>176</v>
      </c>
      <c r="F20" s="66" t="s">
        <v>177</v>
      </c>
      <c r="G20" s="68"/>
      <c r="H20" s="98" t="s">
        <v>138</v>
      </c>
      <c r="I20" s="66" t="s">
        <v>190</v>
      </c>
      <c r="J20" s="81"/>
      <c r="K20" s="91"/>
      <c r="L20" s="91"/>
      <c r="M20" s="65"/>
      <c r="N20" s="65"/>
      <c r="O20" s="65"/>
    </row>
    <row r="21" spans="1:15">
      <c r="A21" s="25">
        <v>44046</v>
      </c>
      <c r="B21" s="98" t="s">
        <v>166</v>
      </c>
      <c r="C21" s="66" t="s">
        <v>167</v>
      </c>
      <c r="D21" s="67"/>
      <c r="E21" s="66" t="s">
        <v>149</v>
      </c>
      <c r="F21" s="98" t="s">
        <v>148</v>
      </c>
      <c r="G21" s="68"/>
      <c r="H21" s="66" t="s">
        <v>168</v>
      </c>
      <c r="I21" s="98" t="s">
        <v>169</v>
      </c>
      <c r="J21" s="81"/>
      <c r="K21" s="91"/>
      <c r="L21" s="91"/>
      <c r="M21" s="65"/>
      <c r="N21" s="65"/>
      <c r="O21" s="65"/>
    </row>
    <row r="22" spans="1:15">
      <c r="A22" s="93">
        <v>44053</v>
      </c>
      <c r="B22" s="66" t="s">
        <v>178</v>
      </c>
      <c r="C22" s="98" t="s">
        <v>179</v>
      </c>
      <c r="D22" s="67"/>
      <c r="E22" s="66" t="s">
        <v>181</v>
      </c>
      <c r="F22" s="98" t="s">
        <v>180</v>
      </c>
      <c r="G22" s="68"/>
      <c r="H22" s="66" t="s">
        <v>182</v>
      </c>
      <c r="I22" s="98" t="s">
        <v>183</v>
      </c>
      <c r="J22" s="81"/>
      <c r="K22" s="91"/>
      <c r="L22" s="91"/>
      <c r="M22" s="65"/>
      <c r="N22" s="65"/>
      <c r="O22" s="65"/>
    </row>
    <row r="23" spans="1:15">
      <c r="A23" s="92">
        <v>44060</v>
      </c>
      <c r="B23" s="98" t="s">
        <v>176</v>
      </c>
      <c r="C23" s="66" t="s">
        <v>168</v>
      </c>
      <c r="D23" s="67"/>
      <c r="E23" s="98" t="s">
        <v>188</v>
      </c>
      <c r="F23" s="66" t="s">
        <v>127</v>
      </c>
      <c r="G23" s="68"/>
      <c r="H23" s="98" t="s">
        <v>154</v>
      </c>
      <c r="I23" s="66" t="s">
        <v>189</v>
      </c>
      <c r="J23" s="81"/>
      <c r="K23" s="99"/>
      <c r="L23" s="91"/>
      <c r="M23" s="65"/>
      <c r="N23" s="65"/>
      <c r="O23" s="65"/>
    </row>
    <row r="24" spans="1:15">
      <c r="A24" s="25">
        <v>44067</v>
      </c>
      <c r="B24" s="66" t="s">
        <v>187</v>
      </c>
      <c r="C24" s="98" t="s">
        <v>176</v>
      </c>
      <c r="D24" s="67"/>
      <c r="E24" s="98" t="s">
        <v>183</v>
      </c>
      <c r="F24" s="66" t="s">
        <v>186</v>
      </c>
      <c r="G24" s="68"/>
      <c r="H24" s="66" t="s">
        <v>184</v>
      </c>
      <c r="I24" s="98" t="s">
        <v>185</v>
      </c>
      <c r="J24" s="81"/>
      <c r="K24" s="99"/>
      <c r="L24" s="91"/>
      <c r="M24" s="65"/>
      <c r="N24" s="65"/>
      <c r="O24" s="65"/>
    </row>
    <row r="25" spans="1:15">
      <c r="A25" s="25">
        <v>44074</v>
      </c>
      <c r="B25" s="66" t="s">
        <v>180</v>
      </c>
      <c r="C25" s="66" t="s">
        <v>200</v>
      </c>
      <c r="D25" s="67"/>
      <c r="E25" s="66" t="s">
        <v>123</v>
      </c>
      <c r="F25" s="66" t="s">
        <v>178</v>
      </c>
      <c r="G25" s="68"/>
      <c r="H25" s="66" t="s">
        <v>147</v>
      </c>
      <c r="I25" s="66" t="s">
        <v>176</v>
      </c>
      <c r="J25" s="81"/>
      <c r="K25" s="91"/>
      <c r="L25" s="91"/>
      <c r="M25" s="65"/>
      <c r="N25" s="65"/>
      <c r="O25" s="65"/>
    </row>
    <row r="26" spans="1:15">
      <c r="A26" s="25">
        <v>44082</v>
      </c>
      <c r="B26" s="98" t="s">
        <v>202</v>
      </c>
      <c r="C26" s="66" t="s">
        <v>203</v>
      </c>
      <c r="D26" s="67"/>
      <c r="E26" s="98" t="s">
        <v>204</v>
      </c>
      <c r="F26" s="66" t="s">
        <v>207</v>
      </c>
      <c r="G26" s="68"/>
      <c r="H26" s="98" t="s">
        <v>208</v>
      </c>
      <c r="I26" s="66" t="s">
        <v>209</v>
      </c>
      <c r="J26" s="81"/>
      <c r="K26" s="91"/>
      <c r="L26" s="91"/>
      <c r="M26" s="65"/>
      <c r="N26" s="65"/>
      <c r="O26" s="65"/>
    </row>
    <row r="27" spans="1:15" ht="5.0999999999999996" customHeight="1">
      <c r="A27" s="82"/>
      <c r="B27" s="83"/>
      <c r="C27" s="83"/>
      <c r="D27" s="84"/>
      <c r="E27" s="83"/>
      <c r="F27" s="83"/>
      <c r="G27" s="85"/>
      <c r="H27" s="83"/>
      <c r="I27" s="83"/>
      <c r="J27" s="86"/>
      <c r="K27" s="91"/>
      <c r="L27" s="91"/>
    </row>
    <row r="28" spans="1:15">
      <c r="A28" s="80">
        <v>44086</v>
      </c>
      <c r="B28" s="35"/>
      <c r="C28" s="35"/>
      <c r="D28" s="37"/>
      <c r="E28" s="35"/>
      <c r="F28" s="35"/>
      <c r="G28" s="38"/>
      <c r="H28" s="35"/>
      <c r="I28" s="35"/>
      <c r="K28" s="91"/>
      <c r="L28" s="91"/>
      <c r="M28" s="40"/>
    </row>
    <row r="29" spans="1:15">
      <c r="A29" s="80" t="s">
        <v>77</v>
      </c>
      <c r="B29" s="66" t="s">
        <v>210</v>
      </c>
      <c r="C29" s="98" t="s">
        <v>211</v>
      </c>
      <c r="D29" s="67"/>
      <c r="E29" s="66"/>
      <c r="F29" s="66"/>
      <c r="G29" s="68"/>
      <c r="H29" s="66"/>
      <c r="I29" s="66"/>
      <c r="K29" s="90"/>
      <c r="L29" s="90"/>
      <c r="M29" s="40"/>
    </row>
    <row r="30" spans="1:15">
      <c r="A30" s="80" t="s">
        <v>78</v>
      </c>
      <c r="B30" s="66" t="s">
        <v>212</v>
      </c>
      <c r="C30" s="98" t="s">
        <v>213</v>
      </c>
      <c r="D30" s="67"/>
      <c r="E30" s="66"/>
      <c r="F30" s="66"/>
      <c r="G30" s="68"/>
      <c r="H30" s="66"/>
      <c r="I30" s="66"/>
      <c r="J30" s="81"/>
      <c r="K30" s="91"/>
      <c r="L30" s="91"/>
      <c r="M30" s="40"/>
    </row>
    <row r="31" spans="1:15" ht="5.0999999999999996" customHeight="1">
      <c r="A31" s="82"/>
      <c r="B31" s="83"/>
      <c r="C31" s="83"/>
      <c r="D31" s="84"/>
      <c r="E31" s="83"/>
      <c r="F31" s="83"/>
      <c r="G31" s="85"/>
      <c r="H31" s="83"/>
      <c r="I31" s="83"/>
      <c r="J31" s="81"/>
      <c r="K31" s="91"/>
      <c r="L31" s="91"/>
      <c r="M31" s="40"/>
    </row>
    <row r="32" spans="1:15" ht="12" customHeight="1">
      <c r="A32" s="92" t="s">
        <v>111</v>
      </c>
      <c r="B32" s="98" t="s">
        <v>214</v>
      </c>
      <c r="C32" s="66" t="s">
        <v>215</v>
      </c>
      <c r="D32" s="67"/>
      <c r="E32" s="66"/>
      <c r="F32" s="66"/>
      <c r="G32" s="68"/>
      <c r="H32" s="66"/>
      <c r="I32" s="66"/>
      <c r="J32" s="81"/>
      <c r="K32" s="91"/>
      <c r="L32" s="91"/>
      <c r="M32" s="40"/>
    </row>
    <row r="33" spans="1:13">
      <c r="A33" s="80" t="s">
        <v>112</v>
      </c>
      <c r="B33" s="98" t="s">
        <v>204</v>
      </c>
      <c r="C33" s="35" t="s">
        <v>200</v>
      </c>
      <c r="D33" s="37"/>
      <c r="E33" s="35"/>
      <c r="F33" s="35"/>
      <c r="G33" s="38"/>
      <c r="H33" s="35"/>
      <c r="I33" s="35"/>
      <c r="K33" s="90"/>
      <c r="L33" s="90"/>
      <c r="M33" s="40"/>
    </row>
    <row r="34" spans="1:13" ht="5.0999999999999996" customHeight="1">
      <c r="A34" s="82"/>
      <c r="B34" s="83"/>
      <c r="C34" s="83"/>
      <c r="D34" s="84"/>
      <c r="E34" s="83"/>
      <c r="F34" s="83"/>
      <c r="G34" s="85"/>
      <c r="H34" s="83"/>
      <c r="I34" s="83"/>
      <c r="K34" s="90"/>
      <c r="L34" s="90"/>
      <c r="M34" s="40"/>
    </row>
    <row r="35" spans="1:13">
      <c r="A35" s="80" t="s">
        <v>110</v>
      </c>
      <c r="B35" s="35"/>
      <c r="C35" s="35"/>
      <c r="D35" s="37"/>
      <c r="E35" s="35"/>
      <c r="F35" s="35"/>
      <c r="G35" s="38"/>
      <c r="H35" s="35"/>
      <c r="I35" s="35"/>
      <c r="K35" s="40"/>
      <c r="L35" s="40"/>
      <c r="M35" s="40"/>
    </row>
    <row r="36" spans="1:13">
      <c r="A36" s="80"/>
      <c r="B36" s="90"/>
      <c r="C36" s="90"/>
      <c r="D36" s="37"/>
      <c r="E36" s="90"/>
      <c r="F36" s="90"/>
      <c r="G36" s="38"/>
      <c r="H36" s="90"/>
      <c r="I36" s="90"/>
      <c r="K36" s="40"/>
      <c r="L36" s="40"/>
      <c r="M36" s="40"/>
    </row>
    <row r="37" spans="1:13">
      <c r="A37" s="78"/>
      <c r="B37" t="s">
        <v>59</v>
      </c>
      <c r="K37" s="40"/>
      <c r="L37" s="40"/>
      <c r="M37" s="40"/>
    </row>
    <row r="38" spans="1:13">
      <c r="A38" s="58"/>
      <c r="B38" t="s">
        <v>56</v>
      </c>
    </row>
    <row r="39" spans="1:13">
      <c r="A39" s="87"/>
      <c r="B39" t="s">
        <v>83</v>
      </c>
    </row>
    <row r="40" spans="1:13">
      <c r="A40" s="89"/>
      <c r="B40" t="s">
        <v>57</v>
      </c>
    </row>
    <row r="42" spans="1:13">
      <c r="B42" t="s">
        <v>54</v>
      </c>
      <c r="C42" t="s">
        <v>86</v>
      </c>
    </row>
    <row r="43" spans="1:13">
      <c r="B43" t="s">
        <v>52</v>
      </c>
      <c r="C43" t="s">
        <v>87</v>
      </c>
    </row>
    <row r="44" spans="1:13">
      <c r="B44" t="s">
        <v>53</v>
      </c>
      <c r="C44" t="s">
        <v>88</v>
      </c>
    </row>
    <row r="45" spans="1:13">
      <c r="B45" t="s">
        <v>76</v>
      </c>
    </row>
  </sheetData>
  <sortState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Stats générales</vt:lpstr>
      <vt:lpstr>Les meilleurs</vt:lpstr>
      <vt:lpstr>Équipes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2020-09-15T14:46:00Z</dcterms:modified>
</cp:coreProperties>
</file>